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N:\12-DT2E\DIR\30_Coordo &amp; UE\05_MAEC forfaitaires\02 - Elaboration cadre PDL\2023_24 - Autonomie protéique\"/>
    </mc:Choice>
  </mc:AlternateContent>
  <xr:revisionPtr revIDLastSave="0" documentId="8_{76EC562D-E307-45B2-8ECD-910A89CF0A32}" xr6:coauthVersionLast="47" xr6:coauthVersionMax="47" xr10:uidLastSave="{00000000-0000-0000-0000-000000000000}"/>
  <bookViews>
    <workbookView xWindow="-120" yWindow="480" windowWidth="29040" windowHeight="15840" xr2:uid="{00000000-000D-0000-FFFF-FFFF00000000}"/>
  </bookViews>
  <sheets>
    <sheet name="Récapitulatif" sheetId="1" r:id="rId1"/>
    <sheet name="Levier 1" sheetId="2" r:id="rId2"/>
    <sheet name="Levier 2" sheetId="3" r:id="rId3"/>
    <sheet name="Levier 2bis" sheetId="7" r:id="rId4"/>
    <sheet name="Levier 3" sheetId="4" r:id="rId5"/>
    <sheet name="Levier 4" sheetId="5" r:id="rId6"/>
  </sheets>
  <definedNames>
    <definedName name="_xlnm.Print_Area" localSheetId="1">'Levier 1'!$A$1:$I$64</definedName>
    <definedName name="_xlnm.Print_Area" localSheetId="2">'Levier 2'!$A$1:$R$244</definedName>
    <definedName name="_xlnm.Print_Area" localSheetId="4">'Levier 3'!$A$1:$P$219</definedName>
    <definedName name="_xlnm.Print_Area" localSheetId="5">'Levier 4'!$A$1:$H$28</definedName>
    <definedName name="_xlnm.Print_Area" localSheetId="0">Récapitulatif!$A$1:$H$48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5" l="1"/>
  <c r="G12" i="7"/>
  <c r="C19" i="7"/>
  <c r="E19" i="7"/>
  <c r="F19" i="7"/>
  <c r="G19" i="7"/>
  <c r="B19" i="7"/>
  <c r="D9" i="7"/>
  <c r="E9" i="7"/>
  <c r="F9" i="7"/>
  <c r="G9" i="7"/>
  <c r="H9" i="7"/>
  <c r="B9" i="7"/>
  <c r="F12" i="7" l="1"/>
  <c r="F28" i="5"/>
  <c r="G28" i="5"/>
  <c r="E28" i="5"/>
  <c r="C28" i="5"/>
  <c r="B28" i="5"/>
  <c r="C26" i="5"/>
  <c r="F26" i="5"/>
  <c r="G26" i="5"/>
  <c r="E26" i="5"/>
  <c r="B26" i="5"/>
  <c r="B10" i="5"/>
  <c r="B12" i="5"/>
  <c r="N30" i="4"/>
  <c r="B49" i="4"/>
  <c r="B50" i="4"/>
  <c r="N29" i="4"/>
  <c r="M29" i="4"/>
  <c r="B29" i="2"/>
  <c r="G33" i="2"/>
  <c r="F33" i="2"/>
  <c r="M30" i="4"/>
  <c r="P65" i="3"/>
  <c r="N65" i="3"/>
  <c r="H30" i="2"/>
  <c r="E30" i="2"/>
  <c r="F30" i="2"/>
  <c r="G30" i="2"/>
  <c r="D30" i="2"/>
  <c r="B62" i="2"/>
  <c r="E60" i="2"/>
  <c r="F60" i="2"/>
  <c r="G60" i="2"/>
  <c r="C60" i="2"/>
  <c r="B60" i="2"/>
  <c r="B27" i="2"/>
  <c r="G26" i="1" l="1"/>
  <c r="F26" i="1"/>
  <c r="E26" i="1"/>
  <c r="D26" i="1"/>
  <c r="C26" i="1"/>
  <c r="G23" i="1"/>
  <c r="F23" i="1"/>
  <c r="E23" i="1"/>
  <c r="D23" i="1"/>
  <c r="C23" i="1"/>
  <c r="B27" i="1"/>
  <c r="B26" i="1"/>
  <c r="B25" i="1"/>
  <c r="B23" i="1"/>
  <c r="B28" i="2"/>
  <c r="F46" i="3"/>
  <c r="F47" i="3"/>
  <c r="F48" i="3"/>
  <c r="E12" i="5"/>
  <c r="F12" i="5"/>
  <c r="G12" i="5"/>
  <c r="H12" i="5"/>
  <c r="D12" i="5"/>
  <c r="F15" i="5"/>
  <c r="H28" i="2"/>
  <c r="H29" i="2"/>
  <c r="G28" i="2"/>
  <c r="F28" i="2"/>
  <c r="E28" i="2"/>
  <c r="D28" i="2"/>
  <c r="B61" i="2"/>
  <c r="F61" i="2"/>
  <c r="G61" i="2"/>
  <c r="E61" i="2"/>
  <c r="C61" i="2"/>
  <c r="E29" i="2"/>
  <c r="F29" i="2"/>
  <c r="G29" i="2"/>
  <c r="D29" i="2"/>
  <c r="Q50" i="3"/>
  <c r="Q39" i="3"/>
  <c r="Q28" i="3"/>
  <c r="Q17" i="3"/>
  <c r="Q10" i="3"/>
  <c r="Q14" i="3"/>
  <c r="Q18" i="3"/>
  <c r="Q22" i="3"/>
  <c r="Q26" i="3"/>
  <c r="Q30" i="3"/>
  <c r="Q34" i="3"/>
  <c r="Q38" i="3"/>
  <c r="Q42" i="3"/>
  <c r="Q46" i="3"/>
  <c r="Q54" i="3"/>
  <c r="Q58" i="3"/>
  <c r="O8" i="3"/>
  <c r="Q8" i="3" s="1"/>
  <c r="O9" i="3"/>
  <c r="Q9" i="3" s="1"/>
  <c r="O10" i="3"/>
  <c r="O11" i="3"/>
  <c r="Q11" i="3" s="1"/>
  <c r="O12" i="3"/>
  <c r="Q12" i="3" s="1"/>
  <c r="O13" i="3"/>
  <c r="Q13" i="3" s="1"/>
  <c r="O14" i="3"/>
  <c r="O15" i="3"/>
  <c r="Q15" i="3" s="1"/>
  <c r="O16" i="3"/>
  <c r="Q16" i="3" s="1"/>
  <c r="O18" i="3"/>
  <c r="O19" i="3"/>
  <c r="Q19" i="3" s="1"/>
  <c r="O20" i="3"/>
  <c r="Q20" i="3" s="1"/>
  <c r="O21" i="3"/>
  <c r="Q21" i="3" s="1"/>
  <c r="O22" i="3"/>
  <c r="O23" i="3"/>
  <c r="Q23" i="3" s="1"/>
  <c r="O24" i="3"/>
  <c r="Q24" i="3" s="1"/>
  <c r="O25" i="3"/>
  <c r="Q25" i="3" s="1"/>
  <c r="O26" i="3"/>
  <c r="O27" i="3"/>
  <c r="Q27" i="3" s="1"/>
  <c r="O29" i="3"/>
  <c r="Q29" i="3" s="1"/>
  <c r="O30" i="3"/>
  <c r="O31" i="3"/>
  <c r="Q31" i="3" s="1"/>
  <c r="O32" i="3"/>
  <c r="Q32" i="3" s="1"/>
  <c r="O33" i="3"/>
  <c r="Q33" i="3" s="1"/>
  <c r="O34" i="3"/>
  <c r="O35" i="3"/>
  <c r="Q35" i="3" s="1"/>
  <c r="O36" i="3"/>
  <c r="Q36" i="3" s="1"/>
  <c r="O37" i="3"/>
  <c r="Q37" i="3" s="1"/>
  <c r="O38" i="3"/>
  <c r="O40" i="3"/>
  <c r="Q40" i="3" s="1"/>
  <c r="O41" i="3"/>
  <c r="Q41" i="3" s="1"/>
  <c r="O42" i="3"/>
  <c r="O43" i="3"/>
  <c r="Q43" i="3" s="1"/>
  <c r="O44" i="3"/>
  <c r="Q44" i="3" s="1"/>
  <c r="O45" i="3"/>
  <c r="Q45" i="3" s="1"/>
  <c r="O46" i="3"/>
  <c r="O47" i="3"/>
  <c r="Q47" i="3" s="1"/>
  <c r="O48" i="3"/>
  <c r="Q48" i="3" s="1"/>
  <c r="O49" i="3"/>
  <c r="Q49" i="3" s="1"/>
  <c r="O51" i="3"/>
  <c r="Q51" i="3" s="1"/>
  <c r="O52" i="3"/>
  <c r="Q52" i="3" s="1"/>
  <c r="O53" i="3"/>
  <c r="Q53" i="3" s="1"/>
  <c r="O54" i="3"/>
  <c r="O55" i="3"/>
  <c r="Q55" i="3" s="1"/>
  <c r="O56" i="3"/>
  <c r="Q56" i="3" s="1"/>
  <c r="O57" i="3"/>
  <c r="Q57" i="3" s="1"/>
  <c r="O58" i="3"/>
  <c r="O59" i="3"/>
  <c r="Q59" i="3" s="1"/>
  <c r="O60" i="3"/>
  <c r="Q60" i="3" s="1"/>
  <c r="O61" i="3"/>
  <c r="Q61" i="3" s="1"/>
  <c r="O7" i="3"/>
  <c r="Q7" i="3"/>
  <c r="C46" i="1"/>
  <c r="C45" i="1"/>
  <c r="D45" i="1" s="1"/>
  <c r="D46" i="1"/>
  <c r="D43" i="1"/>
  <c r="D42" i="1"/>
  <c r="F46" i="1"/>
  <c r="E46" i="1"/>
  <c r="D36" i="1"/>
  <c r="G36" i="1" s="1"/>
  <c r="E36" i="1"/>
  <c r="F36" i="1" s="1"/>
  <c r="G25" i="1"/>
  <c r="F25" i="1"/>
  <c r="E25" i="1"/>
  <c r="D25" i="1"/>
  <c r="C25" i="1"/>
  <c r="E35" i="1"/>
  <c r="G9" i="4"/>
  <c r="C27" i="1"/>
  <c r="G33" i="1"/>
  <c r="F33" i="1"/>
  <c r="E33" i="1"/>
  <c r="D33" i="1"/>
  <c r="G32" i="1"/>
  <c r="F32" i="1"/>
  <c r="E32" i="1"/>
  <c r="D32" i="1"/>
  <c r="C22" i="1"/>
  <c r="F43" i="1"/>
  <c r="E43" i="1"/>
  <c r="C43" i="1"/>
  <c r="F42" i="1"/>
  <c r="E42" i="1"/>
  <c r="C42" i="1"/>
  <c r="C47" i="1"/>
  <c r="E37" i="1"/>
  <c r="F27" i="1"/>
  <c r="G27" i="1"/>
  <c r="D27" i="1"/>
  <c r="E27" i="1"/>
  <c r="G22" i="1"/>
  <c r="F22" i="1"/>
  <c r="E22" i="1"/>
  <c r="D22" i="1"/>
  <c r="B22" i="1"/>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191"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32"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D47" i="1" l="1"/>
  <c r="E47" i="1"/>
  <c r="F47" i="1" s="1"/>
  <c r="D37" i="1"/>
  <c r="Q62" i="3"/>
  <c r="D35" i="1"/>
  <c r="F35" i="1"/>
  <c r="E45" i="1"/>
  <c r="F218" i="3"/>
  <c r="H218" i="3" s="1"/>
  <c r="F217" i="3"/>
  <c r="H217" i="3" s="1"/>
  <c r="F216" i="3"/>
  <c r="H216" i="3" s="1"/>
  <c r="F215" i="3"/>
  <c r="H215" i="3" s="1"/>
  <c r="F214" i="3"/>
  <c r="H214" i="3" s="1"/>
  <c r="F213" i="3"/>
  <c r="H213" i="3" s="1"/>
  <c r="F212" i="3"/>
  <c r="H212" i="3" s="1"/>
  <c r="F211" i="3"/>
  <c r="H211" i="3" s="1"/>
  <c r="F210" i="3"/>
  <c r="H210" i="3" s="1"/>
  <c r="F209" i="3"/>
  <c r="H209" i="3" s="1"/>
  <c r="F208" i="3"/>
  <c r="H208" i="3" s="1"/>
  <c r="F207" i="3"/>
  <c r="H207" i="3" s="1"/>
  <c r="F206" i="3"/>
  <c r="H206" i="3" s="1"/>
  <c r="F205" i="3"/>
  <c r="H205" i="3" s="1"/>
  <c r="F204" i="3"/>
  <c r="H204" i="3" s="1"/>
  <c r="F203" i="3"/>
  <c r="H203" i="3" s="1"/>
  <c r="F202" i="3"/>
  <c r="H202" i="3" s="1"/>
  <c r="F201" i="3"/>
  <c r="H201" i="3" s="1"/>
  <c r="F200" i="3"/>
  <c r="H200" i="3" s="1"/>
  <c r="F199" i="3"/>
  <c r="H199" i="3" s="1"/>
  <c r="F198" i="3"/>
  <c r="H198" i="3" s="1"/>
  <c r="O145" i="3"/>
  <c r="Q145" i="3" s="1"/>
  <c r="F145" i="3"/>
  <c r="H145" i="3" s="1"/>
  <c r="O144" i="3"/>
  <c r="Q144" i="3" s="1"/>
  <c r="F144" i="3"/>
  <c r="H144" i="3" s="1"/>
  <c r="O143" i="3"/>
  <c r="Q143" i="3" s="1"/>
  <c r="F143" i="3"/>
  <c r="H143" i="3" s="1"/>
  <c r="O142" i="3"/>
  <c r="Q142" i="3" s="1"/>
  <c r="F142" i="3"/>
  <c r="H142" i="3" s="1"/>
  <c r="O141" i="3"/>
  <c r="Q141" i="3" s="1"/>
  <c r="F141" i="3"/>
  <c r="H141" i="3" s="1"/>
  <c r="O140" i="3"/>
  <c r="Q140" i="3" s="1"/>
  <c r="F140" i="3"/>
  <c r="H140" i="3" s="1"/>
  <c r="O139" i="3"/>
  <c r="Q139" i="3" s="1"/>
  <c r="F139" i="3"/>
  <c r="H139" i="3" s="1"/>
  <c r="O138" i="3"/>
  <c r="Q138" i="3" s="1"/>
  <c r="F138" i="3"/>
  <c r="H138" i="3" s="1"/>
  <c r="O111" i="3"/>
  <c r="Q111" i="3" s="1"/>
  <c r="F111" i="3"/>
  <c r="H111" i="3" s="1"/>
  <c r="O110" i="3"/>
  <c r="Q110" i="3" s="1"/>
  <c r="F110" i="3"/>
  <c r="H110" i="3" s="1"/>
  <c r="O109" i="3"/>
  <c r="Q109" i="3" s="1"/>
  <c r="F109" i="3"/>
  <c r="H109" i="3" s="1"/>
  <c r="O108" i="3"/>
  <c r="Q108" i="3" s="1"/>
  <c r="F108" i="3"/>
  <c r="H108" i="3" s="1"/>
  <c r="O107" i="3"/>
  <c r="Q107" i="3" s="1"/>
  <c r="F107" i="3"/>
  <c r="H107" i="3" s="1"/>
  <c r="O106" i="3"/>
  <c r="Q106" i="3" s="1"/>
  <c r="F106" i="3"/>
  <c r="H106" i="3" s="1"/>
  <c r="O105" i="3"/>
  <c r="Q105" i="3" s="1"/>
  <c r="F105" i="3"/>
  <c r="H105" i="3" s="1"/>
  <c r="O104" i="3"/>
  <c r="Q104" i="3" s="1"/>
  <c r="F104" i="3"/>
  <c r="H104" i="3" s="1"/>
  <c r="F59" i="3"/>
  <c r="H59" i="3" s="1"/>
  <c r="F58" i="3"/>
  <c r="H58" i="3" s="1"/>
  <c r="F57" i="3"/>
  <c r="H57" i="3" s="1"/>
  <c r="F56" i="3"/>
  <c r="H56" i="3" s="1"/>
  <c r="F55" i="3"/>
  <c r="H55" i="3" s="1"/>
  <c r="F54" i="3"/>
  <c r="H54" i="3" s="1"/>
  <c r="F53" i="3"/>
  <c r="H53" i="3" s="1"/>
  <c r="F52" i="3"/>
  <c r="H52" i="3" s="1"/>
  <c r="F51" i="3"/>
  <c r="H51" i="3" s="1"/>
  <c r="F50" i="3"/>
  <c r="H50" i="3" s="1"/>
  <c r="F49" i="3"/>
  <c r="H49" i="3" s="1"/>
  <c r="H48" i="3"/>
  <c r="H47" i="3"/>
  <c r="F206" i="4"/>
  <c r="F205" i="4"/>
  <c r="F204" i="4"/>
  <c r="F203" i="4"/>
  <c r="F202" i="4"/>
  <c r="F201" i="4"/>
  <c r="F200" i="4"/>
  <c r="F199" i="4"/>
  <c r="G195" i="4"/>
  <c r="G194" i="4"/>
  <c r="G193" i="4"/>
  <c r="G191" i="4"/>
  <c r="G190" i="4"/>
  <c r="G189" i="4"/>
  <c r="G187" i="4"/>
  <c r="G186" i="4"/>
  <c r="G185" i="4"/>
  <c r="G184" i="4"/>
  <c r="G183" i="4"/>
  <c r="G182" i="4"/>
  <c r="G180" i="4"/>
  <c r="G179" i="4"/>
  <c r="G178" i="4"/>
  <c r="G176" i="4"/>
  <c r="G175" i="4"/>
  <c r="G174" i="4"/>
  <c r="G173" i="4"/>
  <c r="G172" i="4"/>
  <c r="G171" i="4"/>
  <c r="G170" i="4"/>
  <c r="N150" i="4"/>
  <c r="N149" i="4"/>
  <c r="N148" i="4"/>
  <c r="N147" i="4"/>
  <c r="N146" i="4"/>
  <c r="N145" i="4"/>
  <c r="N144" i="4"/>
  <c r="N143" i="4"/>
  <c r="O139" i="4"/>
  <c r="O138" i="4"/>
  <c r="O137" i="4"/>
  <c r="O135" i="4"/>
  <c r="O134" i="4"/>
  <c r="O133" i="4"/>
  <c r="O131" i="4"/>
  <c r="O130" i="4"/>
  <c r="O129" i="4"/>
  <c r="O128" i="4"/>
  <c r="O127" i="4"/>
  <c r="O126" i="4"/>
  <c r="O124" i="4"/>
  <c r="O123" i="4"/>
  <c r="O122" i="4"/>
  <c r="O120" i="4"/>
  <c r="O119" i="4"/>
  <c r="O118" i="4"/>
  <c r="O117" i="4"/>
  <c r="O116" i="4"/>
  <c r="O115" i="4"/>
  <c r="O114" i="4"/>
  <c r="F150" i="4"/>
  <c r="F149" i="4"/>
  <c r="F148" i="4"/>
  <c r="F147" i="4"/>
  <c r="F146" i="4"/>
  <c r="F145" i="4"/>
  <c r="F144" i="4"/>
  <c r="F143" i="4"/>
  <c r="G139" i="4"/>
  <c r="G138" i="4"/>
  <c r="G137" i="4"/>
  <c r="G135" i="4"/>
  <c r="G134" i="4"/>
  <c r="G133" i="4"/>
  <c r="G131" i="4"/>
  <c r="G130" i="4"/>
  <c r="G129" i="4"/>
  <c r="G128" i="4"/>
  <c r="G127" i="4"/>
  <c r="G126" i="4"/>
  <c r="G124" i="4"/>
  <c r="G123" i="4"/>
  <c r="G122" i="4"/>
  <c r="G120" i="4"/>
  <c r="G119" i="4"/>
  <c r="G118" i="4"/>
  <c r="G117" i="4"/>
  <c r="G116" i="4"/>
  <c r="G115" i="4"/>
  <c r="G114" i="4"/>
  <c r="N94" i="4"/>
  <c r="N93" i="4"/>
  <c r="N92" i="4"/>
  <c r="N91" i="4"/>
  <c r="N90" i="4"/>
  <c r="N89" i="4"/>
  <c r="N88" i="4"/>
  <c r="N87" i="4"/>
  <c r="O83" i="4"/>
  <c r="O82" i="4"/>
  <c r="O81" i="4"/>
  <c r="O79" i="4"/>
  <c r="O78" i="4"/>
  <c r="O77" i="4"/>
  <c r="O75" i="4"/>
  <c r="O74" i="4"/>
  <c r="O73" i="4"/>
  <c r="O72" i="4"/>
  <c r="O71" i="4"/>
  <c r="O70" i="4"/>
  <c r="O68" i="4"/>
  <c r="O67" i="4"/>
  <c r="O66" i="4"/>
  <c r="O64" i="4"/>
  <c r="O63" i="4"/>
  <c r="O62" i="4"/>
  <c r="O61" i="4"/>
  <c r="O60" i="4"/>
  <c r="O59" i="4"/>
  <c r="O58" i="4"/>
  <c r="F87" i="4"/>
  <c r="G59" i="4"/>
  <c r="G60" i="4"/>
  <c r="G61" i="4"/>
  <c r="G62" i="4"/>
  <c r="G63" i="4"/>
  <c r="G64" i="4"/>
  <c r="G66" i="4"/>
  <c r="G67" i="4"/>
  <c r="G68" i="4"/>
  <c r="G70" i="4"/>
  <c r="G71" i="4"/>
  <c r="G72" i="4"/>
  <c r="G73" i="4"/>
  <c r="G74" i="4"/>
  <c r="G75" i="4"/>
  <c r="G77" i="4"/>
  <c r="G78" i="4"/>
  <c r="G79" i="4"/>
  <c r="G81" i="4"/>
  <c r="G82" i="4"/>
  <c r="G83" i="4"/>
  <c r="G58" i="4"/>
  <c r="F94" i="4"/>
  <c r="F93" i="4"/>
  <c r="F92" i="4"/>
  <c r="F91" i="4"/>
  <c r="F90" i="4"/>
  <c r="F89" i="4"/>
  <c r="F88" i="4"/>
  <c r="F37" i="4"/>
  <c r="F38" i="4"/>
  <c r="F39" i="4"/>
  <c r="F40" i="4"/>
  <c r="F41" i="4"/>
  <c r="F42" i="4"/>
  <c r="F43" i="4"/>
  <c r="F36" i="4"/>
  <c r="G30" i="4"/>
  <c r="G15" i="4"/>
  <c r="G16" i="4"/>
  <c r="G17" i="4"/>
  <c r="G19" i="4"/>
  <c r="G20" i="4"/>
  <c r="G21" i="4"/>
  <c r="G22" i="4"/>
  <c r="G23" i="4"/>
  <c r="G24" i="4"/>
  <c r="G26" i="4"/>
  <c r="G27" i="4"/>
  <c r="G28" i="4"/>
  <c r="G31" i="4"/>
  <c r="G32" i="4"/>
  <c r="G8" i="4"/>
  <c r="G10" i="4"/>
  <c r="G11" i="4"/>
  <c r="G12" i="4"/>
  <c r="G13" i="4"/>
  <c r="G7" i="4"/>
  <c r="F240" i="3"/>
  <c r="H240" i="3" s="1"/>
  <c r="F239" i="3"/>
  <c r="H239" i="3" s="1"/>
  <c r="F238" i="3"/>
  <c r="H238" i="3" s="1"/>
  <c r="F237" i="3"/>
  <c r="H237" i="3" s="1"/>
  <c r="F236" i="3"/>
  <c r="H236" i="3" s="1"/>
  <c r="F235" i="3"/>
  <c r="H235" i="3" s="1"/>
  <c r="F234" i="3"/>
  <c r="H234" i="3" s="1"/>
  <c r="F233" i="3"/>
  <c r="H233" i="3" s="1"/>
  <c r="F232" i="3"/>
  <c r="H232" i="3" s="1"/>
  <c r="F231" i="3"/>
  <c r="H231" i="3" s="1"/>
  <c r="F230" i="3"/>
  <c r="H230" i="3" s="1"/>
  <c r="F229" i="3"/>
  <c r="H229" i="3" s="1"/>
  <c r="F228" i="3"/>
  <c r="H228" i="3" s="1"/>
  <c r="F227" i="3"/>
  <c r="H227" i="3" s="1"/>
  <c r="F226" i="3"/>
  <c r="H226" i="3" s="1"/>
  <c r="F225" i="3"/>
  <c r="H225" i="3" s="1"/>
  <c r="F224" i="3"/>
  <c r="H224" i="3" s="1"/>
  <c r="F223" i="3"/>
  <c r="H223" i="3" s="1"/>
  <c r="F222" i="3"/>
  <c r="H222" i="3" s="1"/>
  <c r="F221" i="3"/>
  <c r="H221" i="3" s="1"/>
  <c r="F220" i="3"/>
  <c r="H220" i="3" s="1"/>
  <c r="F219" i="3"/>
  <c r="H219" i="3" s="1"/>
  <c r="F197" i="3"/>
  <c r="H197" i="3" s="1"/>
  <c r="F196" i="3"/>
  <c r="H196" i="3" s="1"/>
  <c r="F195" i="3"/>
  <c r="H195" i="3" s="1"/>
  <c r="F194" i="3"/>
  <c r="H194" i="3" s="1"/>
  <c r="F193" i="3"/>
  <c r="H193" i="3" s="1"/>
  <c r="F192" i="3"/>
  <c r="H192" i="3" s="1"/>
  <c r="F191" i="3"/>
  <c r="H191" i="3" s="1"/>
  <c r="P182" i="3"/>
  <c r="N182" i="3"/>
  <c r="L182" i="3"/>
  <c r="O181" i="3"/>
  <c r="Q181" i="3" s="1"/>
  <c r="O180" i="3"/>
  <c r="Q180" i="3" s="1"/>
  <c r="O179" i="3"/>
  <c r="Q179" i="3" s="1"/>
  <c r="O178" i="3"/>
  <c r="Q178" i="3" s="1"/>
  <c r="O177" i="3"/>
  <c r="Q177" i="3" s="1"/>
  <c r="O176" i="3"/>
  <c r="Q176" i="3" s="1"/>
  <c r="O175" i="3"/>
  <c r="Q175" i="3" s="1"/>
  <c r="O174" i="3"/>
  <c r="Q174" i="3" s="1"/>
  <c r="O173" i="3"/>
  <c r="Q173" i="3" s="1"/>
  <c r="O172" i="3"/>
  <c r="Q172" i="3" s="1"/>
  <c r="O171" i="3"/>
  <c r="Q171" i="3" s="1"/>
  <c r="O170" i="3"/>
  <c r="Q170" i="3" s="1"/>
  <c r="O169" i="3"/>
  <c r="Q169" i="3" s="1"/>
  <c r="O168" i="3"/>
  <c r="Q168" i="3" s="1"/>
  <c r="O167" i="3"/>
  <c r="Q167" i="3" s="1"/>
  <c r="O166" i="3"/>
  <c r="Q166" i="3" s="1"/>
  <c r="O165" i="3"/>
  <c r="Q165" i="3" s="1"/>
  <c r="O164" i="3"/>
  <c r="Q164" i="3" s="1"/>
  <c r="O163" i="3"/>
  <c r="Q163" i="3" s="1"/>
  <c r="O162" i="3"/>
  <c r="Q162" i="3" s="1"/>
  <c r="O161" i="3"/>
  <c r="Q161" i="3" s="1"/>
  <c r="O160" i="3"/>
  <c r="Q160" i="3" s="1"/>
  <c r="O159" i="3"/>
  <c r="Q159" i="3" s="1"/>
  <c r="O158" i="3"/>
  <c r="Q158" i="3" s="1"/>
  <c r="O157" i="3"/>
  <c r="Q157" i="3" s="1"/>
  <c r="O156" i="3"/>
  <c r="Q156" i="3" s="1"/>
  <c r="O155" i="3"/>
  <c r="Q155" i="3" s="1"/>
  <c r="O154" i="3"/>
  <c r="Q154" i="3" s="1"/>
  <c r="O153" i="3"/>
  <c r="Q153" i="3" s="1"/>
  <c r="O152" i="3"/>
  <c r="Q152" i="3" s="1"/>
  <c r="O151" i="3"/>
  <c r="Q151" i="3" s="1"/>
  <c r="O150" i="3"/>
  <c r="Q150" i="3" s="1"/>
  <c r="O149" i="3"/>
  <c r="Q149" i="3" s="1"/>
  <c r="O148" i="3"/>
  <c r="Q148" i="3" s="1"/>
  <c r="O147" i="3"/>
  <c r="Q147" i="3" s="1"/>
  <c r="O146" i="3"/>
  <c r="Q146" i="3" s="1"/>
  <c r="O137" i="3"/>
  <c r="Q137" i="3" s="1"/>
  <c r="O136" i="3"/>
  <c r="Q136" i="3" s="1"/>
  <c r="O135" i="3"/>
  <c r="Q135" i="3" s="1"/>
  <c r="O134" i="3"/>
  <c r="Q134" i="3" s="1"/>
  <c r="O133" i="3"/>
  <c r="Q133" i="3" s="1"/>
  <c r="O132" i="3"/>
  <c r="Q132" i="3" s="1"/>
  <c r="G182" i="3"/>
  <c r="G241" i="3" s="1"/>
  <c r="E182" i="3"/>
  <c r="E241" i="3" s="1"/>
  <c r="C182" i="3"/>
  <c r="C241" i="3" s="1"/>
  <c r="F181" i="3"/>
  <c r="H181" i="3" s="1"/>
  <c r="F180" i="3"/>
  <c r="H180" i="3" s="1"/>
  <c r="F179" i="3"/>
  <c r="H179" i="3" s="1"/>
  <c r="F178" i="3"/>
  <c r="H178" i="3" s="1"/>
  <c r="F177" i="3"/>
  <c r="H177" i="3" s="1"/>
  <c r="F176" i="3"/>
  <c r="H176" i="3" s="1"/>
  <c r="F175" i="3"/>
  <c r="H175" i="3" s="1"/>
  <c r="F174" i="3"/>
  <c r="H174" i="3" s="1"/>
  <c r="F173" i="3"/>
  <c r="H173" i="3" s="1"/>
  <c r="F172" i="3"/>
  <c r="H172" i="3" s="1"/>
  <c r="F171" i="3"/>
  <c r="H171" i="3" s="1"/>
  <c r="F170" i="3"/>
  <c r="H170" i="3" s="1"/>
  <c r="F169" i="3"/>
  <c r="H169" i="3" s="1"/>
  <c r="F168" i="3"/>
  <c r="H168" i="3" s="1"/>
  <c r="F167" i="3"/>
  <c r="H167" i="3" s="1"/>
  <c r="F166" i="3"/>
  <c r="H166" i="3" s="1"/>
  <c r="F165" i="3"/>
  <c r="H165" i="3" s="1"/>
  <c r="F164" i="3"/>
  <c r="H164" i="3" s="1"/>
  <c r="F163" i="3"/>
  <c r="H163" i="3" s="1"/>
  <c r="F162" i="3"/>
  <c r="H162" i="3" s="1"/>
  <c r="F161" i="3"/>
  <c r="H161" i="3" s="1"/>
  <c r="F160" i="3"/>
  <c r="H160" i="3" s="1"/>
  <c r="F159" i="3"/>
  <c r="H159" i="3" s="1"/>
  <c r="F158" i="3"/>
  <c r="H158" i="3" s="1"/>
  <c r="F157" i="3"/>
  <c r="H157" i="3" s="1"/>
  <c r="F156" i="3"/>
  <c r="H156" i="3" s="1"/>
  <c r="F155" i="3"/>
  <c r="H155" i="3" s="1"/>
  <c r="F154" i="3"/>
  <c r="H154" i="3" s="1"/>
  <c r="F153" i="3"/>
  <c r="H153" i="3" s="1"/>
  <c r="F152" i="3"/>
  <c r="H152" i="3" s="1"/>
  <c r="F151" i="3"/>
  <c r="H151" i="3" s="1"/>
  <c r="F150" i="3"/>
  <c r="H150" i="3" s="1"/>
  <c r="F149" i="3"/>
  <c r="H149" i="3" s="1"/>
  <c r="F148" i="3"/>
  <c r="H148" i="3" s="1"/>
  <c r="F147" i="3"/>
  <c r="H147" i="3" s="1"/>
  <c r="F146" i="3"/>
  <c r="H146" i="3" s="1"/>
  <c r="F137" i="3"/>
  <c r="H137" i="3" s="1"/>
  <c r="F136" i="3"/>
  <c r="H136" i="3" s="1"/>
  <c r="F135" i="3"/>
  <c r="H135" i="3" s="1"/>
  <c r="F134" i="3"/>
  <c r="H134" i="3" s="1"/>
  <c r="F133" i="3"/>
  <c r="H133" i="3" s="1"/>
  <c r="F132" i="3"/>
  <c r="H132" i="3" s="1"/>
  <c r="P123" i="3"/>
  <c r="N123" i="3"/>
  <c r="L123" i="3"/>
  <c r="O122" i="3"/>
  <c r="Q122" i="3" s="1"/>
  <c r="O121" i="3"/>
  <c r="Q121" i="3" s="1"/>
  <c r="O120" i="3"/>
  <c r="Q120" i="3" s="1"/>
  <c r="O119" i="3"/>
  <c r="Q119" i="3" s="1"/>
  <c r="O118" i="3"/>
  <c r="Q118" i="3" s="1"/>
  <c r="O117" i="3"/>
  <c r="Q117" i="3" s="1"/>
  <c r="O116" i="3"/>
  <c r="Q116" i="3" s="1"/>
  <c r="O115" i="3"/>
  <c r="Q115" i="3" s="1"/>
  <c r="O114" i="3"/>
  <c r="Q114" i="3" s="1"/>
  <c r="O113" i="3"/>
  <c r="Q113" i="3" s="1"/>
  <c r="O112" i="3"/>
  <c r="Q112" i="3" s="1"/>
  <c r="O103" i="3"/>
  <c r="Q103" i="3" s="1"/>
  <c r="O102" i="3"/>
  <c r="Q102" i="3" s="1"/>
  <c r="O101" i="3"/>
  <c r="Q101" i="3" s="1"/>
  <c r="O100" i="3"/>
  <c r="Q100" i="3" s="1"/>
  <c r="O99" i="3"/>
  <c r="Q99" i="3" s="1"/>
  <c r="O98" i="3"/>
  <c r="Q98" i="3" s="1"/>
  <c r="O97" i="3"/>
  <c r="Q97" i="3" s="1"/>
  <c r="O96" i="3"/>
  <c r="Q96" i="3" s="1"/>
  <c r="O95" i="3"/>
  <c r="Q95" i="3" s="1"/>
  <c r="O94" i="3"/>
  <c r="Q94" i="3" s="1"/>
  <c r="O93" i="3"/>
  <c r="Q93" i="3" s="1"/>
  <c r="O92" i="3"/>
  <c r="Q92" i="3" s="1"/>
  <c r="O91" i="3"/>
  <c r="Q91" i="3" s="1"/>
  <c r="O90" i="3"/>
  <c r="Q90" i="3" s="1"/>
  <c r="O89" i="3"/>
  <c r="Q89" i="3" s="1"/>
  <c r="O88" i="3"/>
  <c r="Q88" i="3" s="1"/>
  <c r="O87" i="3"/>
  <c r="Q87" i="3" s="1"/>
  <c r="O86" i="3"/>
  <c r="Q86" i="3" s="1"/>
  <c r="O85" i="3"/>
  <c r="Q85" i="3" s="1"/>
  <c r="O84" i="3"/>
  <c r="Q84" i="3" s="1"/>
  <c r="O83" i="3"/>
  <c r="Q83" i="3" s="1"/>
  <c r="O82" i="3"/>
  <c r="Q82" i="3" s="1"/>
  <c r="O81" i="3"/>
  <c r="Q81" i="3" s="1"/>
  <c r="O80" i="3"/>
  <c r="Q80" i="3" s="1"/>
  <c r="O79" i="3"/>
  <c r="Q79" i="3" s="1"/>
  <c r="O78" i="3"/>
  <c r="Q78" i="3" s="1"/>
  <c r="O77" i="3"/>
  <c r="Q77" i="3" s="1"/>
  <c r="O76" i="3"/>
  <c r="Q76" i="3" s="1"/>
  <c r="O75" i="3"/>
  <c r="Q75" i="3" s="1"/>
  <c r="O74" i="3"/>
  <c r="Q74" i="3" s="1"/>
  <c r="O73" i="3"/>
  <c r="Q73" i="3" s="1"/>
  <c r="F120" i="3"/>
  <c r="H120" i="3" s="1"/>
  <c r="F119" i="3"/>
  <c r="H119" i="3" s="1"/>
  <c r="F118" i="3"/>
  <c r="H118" i="3" s="1"/>
  <c r="F117" i="3"/>
  <c r="H117" i="3" s="1"/>
  <c r="F116" i="3"/>
  <c r="H116" i="3" s="1"/>
  <c r="F115" i="3"/>
  <c r="H115" i="3" s="1"/>
  <c r="F114" i="3"/>
  <c r="H114" i="3" s="1"/>
  <c r="F113" i="3"/>
  <c r="H113" i="3" s="1"/>
  <c r="F112" i="3"/>
  <c r="H112" i="3" s="1"/>
  <c r="F103" i="3"/>
  <c r="H103" i="3" s="1"/>
  <c r="F102" i="3"/>
  <c r="H102" i="3" s="1"/>
  <c r="F101" i="3"/>
  <c r="H101" i="3" s="1"/>
  <c r="F100" i="3"/>
  <c r="H100" i="3" s="1"/>
  <c r="F99" i="3"/>
  <c r="H99" i="3" s="1"/>
  <c r="G123" i="3"/>
  <c r="E123" i="3"/>
  <c r="F122" i="3"/>
  <c r="H122" i="3" s="1"/>
  <c r="F121" i="3"/>
  <c r="H121" i="3" s="1"/>
  <c r="F98" i="3"/>
  <c r="H98" i="3" s="1"/>
  <c r="F97" i="3"/>
  <c r="H97" i="3" s="1"/>
  <c r="F96" i="3"/>
  <c r="H96" i="3" s="1"/>
  <c r="F95" i="3"/>
  <c r="H95" i="3" s="1"/>
  <c r="F94" i="3"/>
  <c r="H94" i="3" s="1"/>
  <c r="F93" i="3"/>
  <c r="H93" i="3" s="1"/>
  <c r="F92" i="3"/>
  <c r="H92" i="3" s="1"/>
  <c r="F91" i="3"/>
  <c r="H91" i="3" s="1"/>
  <c r="F90" i="3"/>
  <c r="H90" i="3" s="1"/>
  <c r="F89" i="3"/>
  <c r="H89" i="3" s="1"/>
  <c r="F88" i="3"/>
  <c r="H88" i="3" s="1"/>
  <c r="F87" i="3"/>
  <c r="H87" i="3" s="1"/>
  <c r="F86" i="3"/>
  <c r="H86" i="3" s="1"/>
  <c r="F85" i="3"/>
  <c r="H85" i="3" s="1"/>
  <c r="F84" i="3"/>
  <c r="H84" i="3" s="1"/>
  <c r="F83" i="3"/>
  <c r="H83" i="3" s="1"/>
  <c r="F82" i="3"/>
  <c r="H82" i="3" s="1"/>
  <c r="F81" i="3"/>
  <c r="H81" i="3" s="1"/>
  <c r="F80" i="3"/>
  <c r="H80" i="3" s="1"/>
  <c r="F79" i="3"/>
  <c r="H79" i="3" s="1"/>
  <c r="F78" i="3"/>
  <c r="H78" i="3" s="1"/>
  <c r="F77" i="3"/>
  <c r="H77" i="3" s="1"/>
  <c r="F76" i="3"/>
  <c r="H76" i="3" s="1"/>
  <c r="F75" i="3"/>
  <c r="H75" i="3" s="1"/>
  <c r="F74" i="3"/>
  <c r="H74" i="3" s="1"/>
  <c r="F73" i="3"/>
  <c r="H73" i="3" s="1"/>
  <c r="F45" i="3"/>
  <c r="H45" i="3" s="1"/>
  <c r="H46" i="3"/>
  <c r="F32" i="3"/>
  <c r="H32" i="3" s="1"/>
  <c r="F31" i="3"/>
  <c r="H31" i="3" s="1"/>
  <c r="F30" i="3"/>
  <c r="H30" i="3" s="1"/>
  <c r="F29" i="3"/>
  <c r="H29" i="3" s="1"/>
  <c r="F28" i="3"/>
  <c r="H28" i="3" s="1"/>
  <c r="F27" i="3"/>
  <c r="H27" i="3" s="1"/>
  <c r="F26" i="3"/>
  <c r="H26" i="3" s="1"/>
  <c r="F25" i="3"/>
  <c r="H25" i="3" s="1"/>
  <c r="F24" i="3"/>
  <c r="H24" i="3" s="1"/>
  <c r="F23" i="3"/>
  <c r="H23" i="3" s="1"/>
  <c r="F42" i="3"/>
  <c r="H42" i="3" s="1"/>
  <c r="F41" i="3"/>
  <c r="H41" i="3" s="1"/>
  <c r="F40" i="3"/>
  <c r="H40" i="3" s="1"/>
  <c r="F39" i="3"/>
  <c r="H39" i="3" s="1"/>
  <c r="F38" i="3"/>
  <c r="H38" i="3" s="1"/>
  <c r="F37" i="3"/>
  <c r="H37" i="3" s="1"/>
  <c r="F36" i="3"/>
  <c r="H36" i="3" s="1"/>
  <c r="F35" i="3"/>
  <c r="H35" i="3" s="1"/>
  <c r="F34" i="3"/>
  <c r="H34" i="3" s="1"/>
  <c r="F33" i="3"/>
  <c r="H33" i="3" s="1"/>
  <c r="F8" i="3"/>
  <c r="H8" i="3" s="1"/>
  <c r="F9" i="3"/>
  <c r="H9" i="3" s="1"/>
  <c r="F10" i="3"/>
  <c r="H10" i="3" s="1"/>
  <c r="F11" i="3"/>
  <c r="H11" i="3" s="1"/>
  <c r="F12" i="3"/>
  <c r="H12" i="3" s="1"/>
  <c r="F13" i="3"/>
  <c r="H13" i="3" s="1"/>
  <c r="F14" i="3"/>
  <c r="H14" i="3" s="1"/>
  <c r="F15" i="3"/>
  <c r="H15" i="3" s="1"/>
  <c r="F16" i="3"/>
  <c r="H16" i="3" s="1"/>
  <c r="F17" i="3"/>
  <c r="H17" i="3" s="1"/>
  <c r="F18" i="3"/>
  <c r="H18" i="3" s="1"/>
  <c r="F19" i="3"/>
  <c r="H19" i="3" s="1"/>
  <c r="F20" i="3"/>
  <c r="H20" i="3" s="1"/>
  <c r="F21" i="3"/>
  <c r="H21" i="3" s="1"/>
  <c r="F22" i="3"/>
  <c r="H22" i="3" s="1"/>
  <c r="F43" i="3"/>
  <c r="H43" i="3" s="1"/>
  <c r="F44" i="3"/>
  <c r="H44" i="3" s="1"/>
  <c r="F60" i="3"/>
  <c r="H60" i="3" s="1"/>
  <c r="F61" i="3"/>
  <c r="H61" i="3" s="1"/>
  <c r="F7" i="3"/>
  <c r="N16" i="4"/>
  <c r="L16" i="4"/>
  <c r="M16" i="4"/>
  <c r="O16" i="4"/>
  <c r="K16" i="4"/>
  <c r="L17" i="4"/>
  <c r="M17" i="4"/>
  <c r="N17" i="4"/>
  <c r="O17" i="4"/>
  <c r="K17" i="4"/>
  <c r="B46" i="4" l="1"/>
  <c r="B45" i="4"/>
  <c r="G37" i="1"/>
  <c r="F37" i="1"/>
  <c r="F62" i="2"/>
  <c r="G35" i="1"/>
  <c r="F45" i="1"/>
  <c r="H7" i="3"/>
  <c r="H62" i="3" s="1"/>
  <c r="J103" i="4"/>
  <c r="B158" i="4"/>
  <c r="B160" i="4"/>
  <c r="J157" i="4"/>
  <c r="J159" i="4"/>
  <c r="J104" i="4"/>
  <c r="B102" i="4"/>
  <c r="B155" i="4"/>
  <c r="B154" i="4"/>
  <c r="J102" i="4"/>
  <c r="B101" i="4"/>
  <c r="B103" i="4"/>
  <c r="H241" i="3"/>
  <c r="H243" i="3" s="1"/>
  <c r="O123" i="3"/>
  <c r="B99" i="4"/>
  <c r="B216" i="4"/>
  <c r="B104" i="4"/>
  <c r="B98" i="4"/>
  <c r="J158" i="4"/>
  <c r="J160" i="4"/>
  <c r="B213" i="4"/>
  <c r="B215" i="4"/>
  <c r="J21" i="4"/>
  <c r="J99" i="4"/>
  <c r="J101" i="4"/>
  <c r="J98" i="4"/>
  <c r="B157" i="4"/>
  <c r="B159" i="4"/>
  <c r="B211" i="4"/>
  <c r="B210" i="4"/>
  <c r="J155" i="4"/>
  <c r="J154" i="4"/>
  <c r="B214" i="4"/>
  <c r="H182" i="3"/>
  <c r="H184" i="3" s="1"/>
  <c r="Q182" i="3"/>
  <c r="Q184" i="3" s="1"/>
  <c r="F182" i="3"/>
  <c r="F241" i="3" s="1"/>
  <c r="G62" i="2"/>
  <c r="C62" i="2"/>
  <c r="E62" i="2"/>
  <c r="J13" i="4"/>
  <c r="J22" i="4"/>
  <c r="J20" i="4"/>
  <c r="J14" i="4"/>
  <c r="J15" i="4"/>
  <c r="J19" i="4"/>
  <c r="J11" i="4"/>
  <c r="J12" i="4"/>
  <c r="Q123" i="3"/>
  <c r="Q125" i="3" s="1"/>
  <c r="O182" i="3"/>
  <c r="F123" i="3"/>
  <c r="H123" i="3"/>
  <c r="H125" i="3" s="1"/>
  <c r="C123" i="3"/>
  <c r="K24" i="4"/>
  <c r="K26" i="4" s="1"/>
  <c r="L24" i="4"/>
  <c r="L26" i="4" s="1"/>
  <c r="M24" i="4"/>
  <c r="M26" i="4" s="1"/>
  <c r="O24" i="4"/>
  <c r="O26" i="4" s="1"/>
  <c r="N24" i="4"/>
  <c r="N26" i="4" s="1"/>
  <c r="B47" i="4" l="1"/>
  <c r="B48" i="4" s="1"/>
  <c r="J26" i="4" s="1"/>
  <c r="J105" i="4"/>
  <c r="J106" i="4" s="1"/>
  <c r="B105" i="4"/>
  <c r="B106" i="4" s="1"/>
  <c r="B161" i="4"/>
  <c r="B162" i="4" s="1"/>
  <c r="J161" i="4"/>
  <c r="J162" i="4" s="1"/>
  <c r="J17" i="4"/>
  <c r="B217" i="4"/>
  <c r="B218" i="4" s="1"/>
  <c r="J16" i="4"/>
  <c r="J24" i="4" l="1"/>
  <c r="H64" i="3" l="1"/>
  <c r="C62" i="3"/>
</calcChain>
</file>

<file path=xl/sharedStrings.xml><?xml version="1.0" encoding="utf-8"?>
<sst xmlns="http://schemas.openxmlformats.org/spreadsheetml/2006/main" count="687" uniqueCount="183">
  <si>
    <t>Nom Prénom - nom exploitation</t>
  </si>
  <si>
    <t>M. Mme. XXX - Exploitation</t>
  </si>
  <si>
    <t>N° PACAGE</t>
  </si>
  <si>
    <t>Nom Prénom</t>
  </si>
  <si>
    <t>Téléphone</t>
  </si>
  <si>
    <t xml:space="preserve">Mail </t>
  </si>
  <si>
    <t>Adresse</t>
  </si>
  <si>
    <t>Commune</t>
  </si>
  <si>
    <t>Nom du conseiller</t>
  </si>
  <si>
    <t>Date du diagnostic initial</t>
  </si>
  <si>
    <t>Commentaire</t>
  </si>
  <si>
    <t>MAEC forfaitaire Autonomie protéique</t>
  </si>
  <si>
    <t>S'engager sur au moins 2 leviers parmi les 4 (Oui/Non)</t>
  </si>
  <si>
    <t>Levier 2 : Améliorer de 15 % les pratiques de pâturage</t>
  </si>
  <si>
    <t>Levier 4 : Diminuer de 10 % la matière azotée importée</t>
  </si>
  <si>
    <t>DEMANDE D'AIDE</t>
  </si>
  <si>
    <t>Indicateurs de références et simulations</t>
  </si>
  <si>
    <t>Référence</t>
  </si>
  <si>
    <t xml:space="preserve">Simulation Année 1 </t>
  </si>
  <si>
    <t>Simulation Année 2</t>
  </si>
  <si>
    <t>Simulation Année 3</t>
  </si>
  <si>
    <t>Simulation Année 4</t>
  </si>
  <si>
    <t>Simulation Année 5</t>
  </si>
  <si>
    <t>Levier</t>
  </si>
  <si>
    <t>Indicateur (unité)</t>
  </si>
  <si>
    <t>Résultat obtenu</t>
  </si>
  <si>
    <t>Progression obtenue</t>
  </si>
  <si>
    <t>Progression attendue de l'indicateur (60% atteinte)</t>
  </si>
  <si>
    <t>Pourcentage d'atteinte du résultat partiel (60%)*</t>
  </si>
  <si>
    <t>Pourcentage d'atteinte de l'indicateur de résultat visé</t>
  </si>
  <si>
    <t>SIPROT/SFP (%)</t>
  </si>
  <si>
    <t>Ares pâturés/UGB (ares)</t>
  </si>
  <si>
    <t>Concentrés autoproduits/Total des concentrés consommés (%)</t>
  </si>
  <si>
    <t>MAT bateau/UGB (kg)</t>
  </si>
  <si>
    <t>*doit être supérieur à 100% pour débloquer l'acompte</t>
  </si>
  <si>
    <t>DEMANDE DE SOLDE</t>
  </si>
  <si>
    <t>Progression obtenue à la fin de l'engagement</t>
  </si>
  <si>
    <t>Progression attendue de l'indicateur</t>
  </si>
  <si>
    <t>Pourcentage d'atteinte de l'indicateur de résultat</t>
  </si>
  <si>
    <t>SIPROT/SFP = +10 pts</t>
  </si>
  <si>
    <t>Simulation - application du plan d'action</t>
  </si>
  <si>
    <t>Données : Assolement PAC (déclaration Télépac)</t>
  </si>
  <si>
    <t>Description succinte des actions contribuant à ce levier</t>
  </si>
  <si>
    <t>SAU totale (ha)</t>
  </si>
  <si>
    <t>En hectares</t>
  </si>
  <si>
    <t>Campagne culturale/Année XX = référence</t>
  </si>
  <si>
    <t>Année d'engagement 1</t>
  </si>
  <si>
    <t>Année d'engagement 2</t>
  </si>
  <si>
    <t>Année d'engagement 3</t>
  </si>
  <si>
    <t>Année d'engagement 4</t>
  </si>
  <si>
    <t>Année d'engagement 5</t>
  </si>
  <si>
    <t>1.1 Céréales et pseudo-céréales : 002 - récolte plante entière</t>
  </si>
  <si>
    <t>1.1 Céréales et pseudo-céréales (Maïs) : 002 - récolte ensilage</t>
  </si>
  <si>
    <t>1.1 Céréales et pseudo-céréales : 003 - récolte en vert</t>
  </si>
  <si>
    <t>1.2 Oléagineux : 002 - récolte plante entière</t>
  </si>
  <si>
    <t>1.2 Oléagineux : 002 - récolte ensilage ou récolte en vert</t>
  </si>
  <si>
    <t>1.3 Légumineuses à graines et fourragères : 002 - récolte plante entière</t>
  </si>
  <si>
    <t>1.3 Légumineuses à graines et fourragères : code LUZ - 002 Autres variétés</t>
  </si>
  <si>
    <t>1.4 Cultures associées : mélange multi-espèces avec légumineuses fourragères prépondérantes MLC</t>
  </si>
  <si>
    <t>1.4 Cultures associées : mélange multi-espèces sans prédominance de légumineuses CPL : 002 - récolte plante entière</t>
  </si>
  <si>
    <t>SIPROT (hectares)</t>
  </si>
  <si>
    <t>SFP (hectares)</t>
  </si>
  <si>
    <t>SIPROT/SFP de référence</t>
  </si>
  <si>
    <t>Indicateur de résultat attendu en année 5</t>
  </si>
  <si>
    <t>Suivi - réalisation du projet</t>
  </si>
  <si>
    <t>Enregistrement des pratiques mises en place</t>
  </si>
  <si>
    <t>Ares pâturés/UGB = +15 %</t>
  </si>
  <si>
    <t>Données : Calendrier de pâturage, UGB de DEVAUTOP (UGB techniques)</t>
  </si>
  <si>
    <t>Commentaire éventuel :</t>
  </si>
  <si>
    <t>Date de début de pâturage</t>
  </si>
  <si>
    <t>Date de fin de pâturage</t>
  </si>
  <si>
    <t>Nombre de jours de pâturage</t>
  </si>
  <si>
    <t>Nom de la parcelle</t>
  </si>
  <si>
    <t>Surface de la parcelle (hectares)</t>
  </si>
  <si>
    <t>Surface de la parcelle (ares)</t>
  </si>
  <si>
    <t>Nombre d'UGB sur la parcelle</t>
  </si>
  <si>
    <t>Ares pâturés/UGB x nb jours de pâturage</t>
  </si>
  <si>
    <t>Année d'engagement</t>
  </si>
  <si>
    <t>Dates de pâturage</t>
  </si>
  <si>
    <t>Ares pâturés/UGB x nb jour</t>
  </si>
  <si>
    <t>Ares pâturés/UGB Année 1 :</t>
  </si>
  <si>
    <t>Ares pâturés/UGB Année 2 :</t>
  </si>
  <si>
    <t>Ares pâturés/UGB Année 3 :</t>
  </si>
  <si>
    <t>Ares pâturés/UGB Année 4 :</t>
  </si>
  <si>
    <t>SOMME :</t>
  </si>
  <si>
    <t>Ares pâturés/UGB Année 5 :</t>
  </si>
  <si>
    <t>Ares pâturés/UGB de référence :</t>
  </si>
  <si>
    <t>Ares pâturés/UGB réalisé en Année 1 :</t>
  </si>
  <si>
    <t>Ares pâturés/UGB réalisé en Année 2 :</t>
  </si>
  <si>
    <t>Ares pâturés/UGB réalisé en Année 3 :</t>
  </si>
  <si>
    <t>Ares pâturés/UGB réalisé en Année 4 :</t>
  </si>
  <si>
    <t>Ares pâturés/UGB réalisé en Année 5 :</t>
  </si>
  <si>
    <t>Leviers 3 et 3 bis : Augmenter de 10 à 20% la production fermière de concentrés</t>
  </si>
  <si>
    <t xml:space="preserve">Concentrés autoproduits/Total des concentrés consommés = + 10 pts si protéagineux pur ou méteil à 50% de protéagineux (base dose de semis) </t>
  </si>
  <si>
    <t>Concentrés autoproduits/Total des concentrés consommés = + 20 pts si céréale pure ou mélange inférieur à 50% de protéagineux (base dose de semis)</t>
  </si>
  <si>
    <t>Données : Ventes et stock (Grand livre), production à dire d'expert</t>
  </si>
  <si>
    <t>Année comptable XX = référence</t>
  </si>
  <si>
    <t>Concentrés autoproduits</t>
  </si>
  <si>
    <t>Détail / Nom de la culture</t>
  </si>
  <si>
    <t>Production totale (kg brut ou tonnes)</t>
  </si>
  <si>
    <t>Stock début (kg brut ou tonnes)</t>
  </si>
  <si>
    <t>Stock fin (kg brut ou tonnes)</t>
  </si>
  <si>
    <t>Ventes (kg brut ou tonnes)</t>
  </si>
  <si>
    <t>Concentrés autoconsommés de référence (kg brut ou t)</t>
  </si>
  <si>
    <t>Céréales pures</t>
  </si>
  <si>
    <t>Concentrés auconsommés (kg brut)</t>
  </si>
  <si>
    <t>Rappels année de référence</t>
  </si>
  <si>
    <t>Oléagineux - Tourteaux autoproduits</t>
  </si>
  <si>
    <t>Légumineuses pures</t>
  </si>
  <si>
    <t>Méteil à moins de 50% de protéagineux (base dose de semis)</t>
  </si>
  <si>
    <t>Oléagineux - Tourteaux autoproduits ou produits à façon (graines autoproduites)</t>
  </si>
  <si>
    <t>Méteil à plus de 50% de protéagineux (base dose de semis)</t>
  </si>
  <si>
    <t>Protéagineux pur ou méteil à 50% de protéagineux (base dose de semis) : Concentrés autoproduits</t>
  </si>
  <si>
    <t>Céréale pure ou mélange inférieur à 50% de protéagineux (base dose de semis) : Concentrés autoproduits</t>
  </si>
  <si>
    <t>Concentrés achetés</t>
  </si>
  <si>
    <t>Céréales</t>
  </si>
  <si>
    <t>Légumineuses</t>
  </si>
  <si>
    <t>Tourteaux</t>
  </si>
  <si>
    <t>Aliments complets</t>
  </si>
  <si>
    <t>Total des concentrés consommés (kg brut)</t>
  </si>
  <si>
    <t>Méteil moissonné à moins de 50% de protéagineux (base dose de semis)</t>
  </si>
  <si>
    <t>Concentrés autoproduits/Total des concentrés consommés</t>
  </si>
  <si>
    <t>Levier activé (Oui/Non)</t>
  </si>
  <si>
    <t>Concentrés autoproduits/Total des concentrés consommés si protéagineux pur ou si méteil à 50% de protéagineux</t>
  </si>
  <si>
    <t>Méteil moissonné à plus de 50% de protéagineux (base dose de semis)</t>
  </si>
  <si>
    <t>Concentrés autoproduits/Total des concentrés consommés si céréale pure ou si le mélange est essentiellement constitué de céréales (moins de 50% de protéagineux)</t>
  </si>
  <si>
    <t>Campagne culturale XX = référence</t>
  </si>
  <si>
    <t>En kg brut</t>
  </si>
  <si>
    <t>Type/Nom (ex. soja, triticale, maïs)</t>
  </si>
  <si>
    <t>Quantité achetée (kg brut ou tonnes)</t>
  </si>
  <si>
    <t>Total concentrés achetés consommés</t>
  </si>
  <si>
    <t xml:space="preserve">Concentrés autoproduits en protéagineux pur ou méteil à 50% de protéagineux (base dose de semis) </t>
  </si>
  <si>
    <t>Concentrés autoproduits en céréale pure ou mélange inférieur à 50% de protéagineux (base dose de semis)</t>
  </si>
  <si>
    <t>Concentrés consommés (kg brut ou t)</t>
  </si>
  <si>
    <t>Année d'engagement 1 = Année comptable XX</t>
  </si>
  <si>
    <t>Année d'engagement 2 = Année comptable XX</t>
  </si>
  <si>
    <t>Oléagineux - Tourteaux autoproduits (graines autoproduites)</t>
  </si>
  <si>
    <t>Bilan année d'engagement 1</t>
  </si>
  <si>
    <t>Bilan année d'engagement 2</t>
  </si>
  <si>
    <t>Concentrés autoconsommés</t>
  </si>
  <si>
    <t>Total des concentrés consommés (kg brut ou tonnes) :</t>
  </si>
  <si>
    <t>Concentrés autoproduits/Total des concentrés consommés :</t>
  </si>
  <si>
    <t>Année d'engagement 3 = Année comptable XX</t>
  </si>
  <si>
    <t>Année d'engagement 4 = Année comptable XX</t>
  </si>
  <si>
    <t>Bilan année d'engagement 3</t>
  </si>
  <si>
    <t>Bilan année d'engagement 4</t>
  </si>
  <si>
    <t>Année d'engagement 5 = Année comptable XX</t>
  </si>
  <si>
    <t>Bilan année d'engagement 5</t>
  </si>
  <si>
    <t>Données : Devautop</t>
  </si>
  <si>
    <t>Quantité de MAT bateau (en kg)</t>
  </si>
  <si>
    <t>Quantité de MAT achetée (en kg)</t>
  </si>
  <si>
    <t>Quantité de MAT totale consommée (en kg)</t>
  </si>
  <si>
    <t>MAT bateau / UGB</t>
  </si>
  <si>
    <t>Version 1 - en date du 30/11/2023</t>
  </si>
  <si>
    <t>Tableur de calcul des indicateurs de résultats de l'option Autonomie protéique dans le cadre du dispositif MAEC forfaitaire des Pays de la Loire
Programmation FEADER 2023-2027</t>
  </si>
  <si>
    <t>BILAN INTERMEDIAIRE (Atteinte d'au moins 35% de la valeur cible)</t>
  </si>
  <si>
    <t>Levier 2b : Améliorer de 5% l'efficacité protéique (monogastriques)</t>
  </si>
  <si>
    <t>Levier 1 : Accroître de 10 points la part de surfaces fourragères d’intérêt protéique sur la surface fourragère principale</t>
  </si>
  <si>
    <t>Levier 2a : Améliorer de 15 % les surfaces de pâturage (ruminants)</t>
  </si>
  <si>
    <t>Levier 4 : Diminuer de 10 points la part de la matière azotée importée de la matière azotée consommée</t>
  </si>
  <si>
    <t>Levier 3  : Augmenter de 10 points la production fermière de concentrés (protéagineux pur ou méteil à 50% de protéagineux)</t>
  </si>
  <si>
    <t>Levier 3 bis : Augmenter de 20 points la production fermière de concentrés (céréales pure ou mélange inférieur à 50% de protéagineux)</t>
  </si>
  <si>
    <t>Kg Matières Azotée Totale / 100 Kg de viande carcasse</t>
  </si>
  <si>
    <t>Levier 3  : Augmenter la production fermière de concentrés</t>
  </si>
  <si>
    <t>MAT bateau/MAT consommée = - 10 points</t>
  </si>
  <si>
    <t>35 % d'atteinte du résultat</t>
  </si>
  <si>
    <t>1.7 Cultures industrielles et plantes sarclées : précision "Fourrager" ou "Fourragère" (avec mention fourragère (betterave, carottes, chou, radis)</t>
  </si>
  <si>
    <t>1.6 Prairies et pâturages permanents</t>
  </si>
  <si>
    <t>1.5 Surfaces temporaires herbacées : mélange de légumineuses prépondérantes (code MLG)</t>
  </si>
  <si>
    <t xml:space="preserve">1.5 Prairie temporaire de 5 ans ou moins ou autre mélange (code PTR) </t>
  </si>
  <si>
    <t>L</t>
  </si>
  <si>
    <t>Concentrés autoproduits en protéagineux pur ou méteil à 50% de protéagineux (base dose de semis) /Total des concentrés consommés</t>
  </si>
  <si>
    <t>Concentrés autoproduits en céréale pure ou mélange inférieur à 50% de protéagineux (base dose de semis) /Total des concentrés consommés</t>
  </si>
  <si>
    <t>MAT bateau / MAT consommée</t>
  </si>
  <si>
    <t>Quantité de MAT produite (en kg)</t>
  </si>
  <si>
    <t>Cet indicateur peut être calculé grâce à l'outil de diagnostic Devautop : des tables  déterminent la part de MAT bateau selon les aliments indiqués. Il est possible de modifier la provenance des aliments quand elle est connue et ainsi faire évoluer la part de MAT bateau, dans ce cas, les justificatifs de provenance doivent être conservés</t>
  </si>
  <si>
    <t>Les éléments de calcul de ce levier sont la déclaration des cultures PAC de l'exploitant.</t>
  </si>
  <si>
    <t>Ce levier doit permettre de caractériser le pâturage, et améliorer la quantité d’herbe ingérée au pâturage même si l’indicateur en lui-même ne permet pas de le calculer. L’objectif de la transition reste l’amélioration du pâturage et la maximisation de l’herbe dans la ration. Un calendrier de pâturage doit être complété et fourni par l’exploitant agricole, avec les données : parcelles pâturées, surface des parcelles, nombre d’animaux pâturant, catégories des animaux, dates de début et de fin de pâturage, pour permettre au conseiller d’évaluer les ares pâturés/UGB chaque jour. L’indicateur correspond à la somme des ares pâturés/UGB cumulés ramenée à l’année (divisée par 365).</t>
  </si>
  <si>
    <t>Selon la nature des concentrés autoproduits, il faut choisir le levier 3 ou 3-bis. Si les deux types de concentrés autoproduits existent, il faut choisir entre l'un des deux. La travail à façon peut être intégré s'il correspond à la même culture et en quantité inférieure ou égale à celle fournie.</t>
  </si>
  <si>
    <t>Kg Matières Azotée Totale / 100 Kg de viande carcasse = -5%</t>
  </si>
  <si>
    <t>Kg MAT totale</t>
  </si>
  <si>
    <t>Kg poids carcasse produit</t>
  </si>
  <si>
    <t>Kg Matières Azotée Totale / 100 Kg de viande carcasse de référence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</si>
</sst>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8"/>
      <color rgb="FFFF0000"/>
      <name val="Calibri"/>
      <family val="2"/>
      <scheme val="minor"/>
    </font>
    <font>
      <sz val="8"/>
      <name val="Calibri"/>
      <family val="2"/>
      <scheme val="minor"/>
    </font>
    <font>
      <sz val="18"/>
      <color theme="0"/>
      <name val="Calibri"/>
      <family val="2"/>
      <scheme val="minor"/>
    </font>
    <font>
      <b/>
      <sz val="11"/>
      <color rgb="FFFF0000"/>
      <name val="Calibri"/>
      <family val="2"/>
      <scheme val="minor"/>
    </font>
    <font>
      <b/>
      <sz val="11"/>
      <name val="Calibri"/>
      <family val="2"/>
      <scheme val="minor"/>
    </font>
    <font>
      <sz val="11"/>
      <color theme="0"/>
      <name val="Calibri"/>
      <family val="2"/>
      <scheme val="minor"/>
    </font>
    <font>
      <b/>
      <sz val="14"/>
      <color rgb="FF00B0F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4"/>
      <color theme="1"/>
      <name val="Calibri"/>
      <family val="2"/>
      <scheme val="minor"/>
    </font>
    <font>
      <sz val="11"/>
      <name val="Calibri"/>
      <family val="2"/>
      <scheme val="minor"/>
    </font>
    <font>
      <i/>
      <sz val="9"/>
      <color theme="1"/>
      <name val="Calibri"/>
      <family val="2"/>
      <scheme val="minor"/>
    </font>
    <font>
      <sz val="10"/>
      <color theme="1"/>
      <name val="Calibri"/>
      <family val="2"/>
      <scheme val="minor"/>
    </font>
    <font>
      <b/>
      <sz val="9"/>
      <color theme="1"/>
      <name val="Calibri"/>
      <family val="2"/>
      <scheme val="minor"/>
    </font>
    <font>
      <i/>
      <sz val="11"/>
      <color theme="1"/>
      <name val="Calibri"/>
      <family val="2"/>
      <scheme val="minor"/>
    </font>
    <font>
      <b/>
      <sz val="10"/>
      <color theme="1"/>
      <name val="Calibri"/>
      <family val="2"/>
      <scheme val="minor"/>
    </font>
    <font>
      <sz val="9"/>
      <color theme="1"/>
      <name val="Calibri"/>
      <family val="2"/>
      <scheme val="minor"/>
    </font>
    <font>
      <b/>
      <sz val="13"/>
      <name val="Calibri"/>
      <family val="2"/>
      <scheme val="minor"/>
    </font>
    <font>
      <i/>
      <sz val="9"/>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bgColor indexed="64"/>
      </patternFill>
    </fill>
    <fill>
      <patternFill patternType="solid">
        <fgColor rgb="FFC00000"/>
        <bgColor indexed="64"/>
      </patternFill>
    </fill>
    <fill>
      <patternFill patternType="solid">
        <fgColor rgb="FF92D050"/>
        <bgColor indexed="64"/>
      </patternFill>
    </fill>
    <fill>
      <patternFill patternType="solid">
        <fgColor rgb="FF00B050"/>
        <bgColor indexed="64"/>
      </patternFill>
    </fill>
    <fill>
      <patternFill patternType="solid">
        <fgColor theme="8"/>
        <bgColor indexed="64"/>
      </patternFill>
    </fill>
    <fill>
      <patternFill patternType="solid">
        <fgColor rgb="FF0070C0"/>
        <bgColor indexed="64"/>
      </patternFill>
    </fill>
    <fill>
      <patternFill patternType="solid">
        <fgColor rgb="FFF2A16A"/>
        <bgColor indexed="64"/>
      </patternFill>
    </fill>
    <fill>
      <patternFill patternType="solid">
        <fgColor rgb="FFE66914"/>
        <bgColor indexed="64"/>
      </patternFill>
    </fill>
    <fill>
      <patternFill patternType="solid">
        <fgColor theme="4"/>
        <bgColor indexed="64"/>
      </patternFill>
    </fill>
    <fill>
      <patternFill patternType="solid">
        <fgColor theme="0"/>
        <bgColor indexed="64"/>
      </patternFill>
    </fill>
    <fill>
      <patternFill patternType="solid">
        <fgColor rgb="FF47C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332">
    <xf numFmtId="0" fontId="0" fillId="0" borderId="0" xfId="0"/>
    <xf numFmtId="0" fontId="0" fillId="0" borderId="1" xfId="0" applyBorder="1"/>
    <xf numFmtId="0" fontId="4" fillId="0" borderId="1" xfId="0" applyFont="1" applyBorder="1" applyAlignment="1">
      <alignment vertical="center"/>
    </xf>
    <xf numFmtId="0" fontId="0" fillId="0" borderId="1" xfId="0" applyBorder="1" applyAlignment="1">
      <alignment vertical="center"/>
    </xf>
    <xf numFmtId="0" fontId="0" fillId="2" borderId="1" xfId="0" applyFill="1" applyBorder="1" applyAlignment="1">
      <alignment horizontal="center" vertical="center"/>
    </xf>
    <xf numFmtId="0" fontId="0" fillId="0" borderId="0" xfId="0" applyAlignment="1">
      <alignment vertical="center"/>
    </xf>
    <xf numFmtId="0" fontId="0" fillId="3" borderId="1" xfId="0" applyFill="1" applyBorder="1" applyAlignment="1">
      <alignment vertical="center"/>
    </xf>
    <xf numFmtId="0" fontId="0" fillId="5" borderId="1" xfId="0" applyFill="1" applyBorder="1" applyAlignment="1">
      <alignment vertical="center"/>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0" fillId="7" borderId="0" xfId="0" applyFill="1" applyAlignment="1">
      <alignment vertical="center"/>
    </xf>
    <xf numFmtId="0" fontId="0" fillId="2" borderId="0" xfId="0" applyFill="1" applyAlignment="1">
      <alignment vertical="center"/>
    </xf>
    <xf numFmtId="0" fontId="0" fillId="2" borderId="1" xfId="0" applyFill="1" applyBorder="1" applyAlignment="1">
      <alignment vertical="center"/>
    </xf>
    <xf numFmtId="0" fontId="4" fillId="2" borderId="0" xfId="0" applyFont="1" applyFill="1" applyAlignment="1">
      <alignment horizontal="center" vertical="center"/>
    </xf>
    <xf numFmtId="0" fontId="0" fillId="0" borderId="1" xfId="0" applyBorder="1" applyAlignment="1">
      <alignment vertical="center" wrapText="1"/>
    </xf>
    <xf numFmtId="0" fontId="4" fillId="2" borderId="0" xfId="0" applyFont="1" applyFill="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9" borderId="1" xfId="0" applyFont="1" applyFill="1" applyBorder="1" applyAlignment="1">
      <alignment horizontal="center" vertical="center"/>
    </xf>
    <xf numFmtId="0" fontId="4" fillId="0" borderId="0" xfId="0" applyFont="1" applyAlignment="1">
      <alignment horizontal="center" vertical="center"/>
    </xf>
    <xf numFmtId="0" fontId="7" fillId="10" borderId="0" xfId="0" applyFont="1" applyFill="1" applyAlignment="1">
      <alignment vertical="center"/>
    </xf>
    <xf numFmtId="0" fontId="2" fillId="10"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0" fillId="7" borderId="1" xfId="0" applyFill="1" applyBorder="1" applyAlignment="1">
      <alignment horizontal="center" vertical="center" wrapText="1"/>
    </xf>
    <xf numFmtId="0" fontId="0" fillId="7" borderId="2" xfId="0" applyFill="1" applyBorder="1" applyAlignment="1">
      <alignment horizontal="center" vertical="center"/>
    </xf>
    <xf numFmtId="0" fontId="7" fillId="0" borderId="0" xfId="0" applyFont="1" applyAlignment="1">
      <alignment vertical="center"/>
    </xf>
    <xf numFmtId="0" fontId="2" fillId="10" borderId="1" xfId="0" applyFont="1" applyFill="1" applyBorder="1" applyAlignment="1">
      <alignment horizontal="center" vertical="center"/>
    </xf>
    <xf numFmtId="0" fontId="2" fillId="10" borderId="3" xfId="0" applyFont="1" applyFill="1" applyBorder="1" applyAlignment="1">
      <alignment horizontal="center" vertical="center"/>
    </xf>
    <xf numFmtId="0" fontId="0" fillId="7" borderId="1" xfId="0" applyFill="1" applyBorder="1"/>
    <xf numFmtId="0" fontId="0" fillId="7" borderId="0" xfId="0" applyFill="1"/>
    <xf numFmtId="0" fontId="7" fillId="12" borderId="0" xfId="0" applyFont="1" applyFill="1" applyAlignment="1">
      <alignment vertical="center"/>
    </xf>
    <xf numFmtId="0" fontId="4" fillId="8" borderId="1" xfId="0" applyFont="1" applyFill="1" applyBorder="1"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vertical="center"/>
    </xf>
    <xf numFmtId="0" fontId="4" fillId="2" borderId="1" xfId="0" applyFont="1" applyFill="1" applyBorder="1" applyAlignment="1">
      <alignment horizontal="center" vertical="center" wrapText="1"/>
    </xf>
    <xf numFmtId="0" fontId="0" fillId="7" borderId="0" xfId="0" applyFill="1" applyAlignment="1">
      <alignment vertical="center" wrapText="1"/>
    </xf>
    <xf numFmtId="0" fontId="4" fillId="2" borderId="1" xfId="0" applyFont="1" applyFill="1" applyBorder="1" applyAlignment="1">
      <alignment horizontal="right" vertical="center"/>
    </xf>
    <xf numFmtId="0" fontId="9" fillId="7" borderId="0" xfId="0" applyFont="1" applyFill="1" applyAlignment="1">
      <alignment horizontal="center"/>
    </xf>
    <xf numFmtId="0" fontId="9" fillId="2" borderId="0" xfId="0" applyFont="1" applyFill="1" applyAlignment="1">
      <alignment horizontal="center" vertical="center"/>
    </xf>
    <xf numFmtId="0" fontId="0" fillId="2" borderId="1" xfId="0" applyFill="1" applyBorder="1"/>
    <xf numFmtId="0" fontId="9"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9" fillId="0" borderId="0" xfId="0" applyFont="1" applyAlignment="1">
      <alignment horizontal="center"/>
    </xf>
    <xf numFmtId="0" fontId="0" fillId="0" borderId="0" xfId="0" applyAlignment="1">
      <alignment horizontal="center" vertical="center"/>
    </xf>
    <xf numFmtId="0" fontId="7" fillId="14" borderId="0" xfId="0" applyFont="1" applyFill="1" applyAlignment="1">
      <alignment vertical="center"/>
    </xf>
    <xf numFmtId="0" fontId="4" fillId="15" borderId="1" xfId="0" applyFont="1" applyFill="1" applyBorder="1" applyAlignment="1">
      <alignment horizontal="right" vertical="center"/>
    </xf>
    <xf numFmtId="0" fontId="4" fillId="15" borderId="1" xfId="0" applyFont="1" applyFill="1" applyBorder="1" applyAlignment="1">
      <alignment horizontal="center" vertical="center"/>
    </xf>
    <xf numFmtId="0" fontId="7" fillId="16" borderId="0" xfId="0" applyFont="1" applyFill="1" applyAlignment="1">
      <alignment vertical="center"/>
    </xf>
    <xf numFmtId="0" fontId="2" fillId="16" borderId="0" xfId="0" applyFont="1" applyFill="1" applyAlignment="1">
      <alignment horizontal="center" vertical="center"/>
    </xf>
    <xf numFmtId="0" fontId="0" fillId="0" borderId="1" xfId="0" applyBorder="1" applyAlignment="1">
      <alignment horizontal="right" vertical="center" wrapText="1"/>
    </xf>
    <xf numFmtId="0" fontId="4" fillId="7" borderId="2" xfId="0" applyFont="1" applyFill="1" applyBorder="1" applyAlignment="1">
      <alignment horizontal="center" vertical="center"/>
    </xf>
    <xf numFmtId="0" fontId="2" fillId="7" borderId="0" xfId="0" applyFont="1" applyFill="1" applyAlignment="1">
      <alignment horizontal="center" vertical="center"/>
    </xf>
    <xf numFmtId="0" fontId="4" fillId="7" borderId="0" xfId="0" applyFont="1" applyFill="1" applyAlignment="1">
      <alignment horizontal="center" vertical="center"/>
    </xf>
    <xf numFmtId="0" fontId="9" fillId="0" borderId="0" xfId="0" applyFont="1" applyAlignment="1">
      <alignment horizontal="center" vertical="center"/>
    </xf>
    <xf numFmtId="0" fontId="2" fillId="17" borderId="0" xfId="0" applyFont="1" applyFill="1"/>
    <xf numFmtId="9" fontId="0" fillId="2" borderId="1" xfId="0" applyNumberFormat="1" applyFill="1" applyBorder="1" applyAlignment="1">
      <alignment horizontal="center" vertical="center"/>
    </xf>
    <xf numFmtId="9" fontId="0" fillId="2" borderId="1" xfId="1" applyFont="1" applyFill="1" applyBorder="1" applyAlignment="1">
      <alignment horizontal="center" vertical="center"/>
    </xf>
    <xf numFmtId="0" fontId="0" fillId="2" borderId="1" xfId="0" applyFill="1" applyBorder="1" applyAlignment="1">
      <alignment horizontal="center" vertical="center" wrapText="1"/>
    </xf>
    <xf numFmtId="0" fontId="0" fillId="7" borderId="1" xfId="0" applyFill="1" applyBorder="1" applyAlignment="1">
      <alignment vertical="center" wrapText="1"/>
    </xf>
    <xf numFmtId="14" fontId="0" fillId="4" borderId="1" xfId="0" applyNumberFormat="1" applyFill="1" applyBorder="1" applyAlignment="1">
      <alignment horizontal="center" vertical="center"/>
    </xf>
    <xf numFmtId="0" fontId="4" fillId="11" borderId="1" xfId="0" applyFont="1" applyFill="1" applyBorder="1" applyAlignment="1">
      <alignment horizontal="right" vertical="center" wrapText="1"/>
    </xf>
    <xf numFmtId="0" fontId="8" fillId="4"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7" borderId="1" xfId="0" applyFill="1" applyBorder="1" applyAlignment="1">
      <alignment horizontal="center" vertical="center"/>
    </xf>
    <xf numFmtId="0" fontId="0" fillId="7" borderId="1" xfId="0" applyFill="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12" borderId="1" xfId="0" applyFont="1" applyFill="1" applyBorder="1" applyAlignment="1">
      <alignment horizontal="right" vertical="center" wrapText="1"/>
    </xf>
    <xf numFmtId="0" fontId="10" fillId="0" borderId="0" xfId="0" applyFont="1" applyAlignment="1">
      <alignment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0" borderId="0" xfId="0" applyAlignment="1">
      <alignment vertical="center" wrapText="1"/>
    </xf>
    <xf numFmtId="0" fontId="4" fillId="2" borderId="2" xfId="0" applyFont="1" applyFill="1" applyBorder="1" applyAlignment="1">
      <alignment horizontal="center" vertical="center" wrapText="1"/>
    </xf>
    <xf numFmtId="0" fontId="4" fillId="19" borderId="11" xfId="0" applyFont="1" applyFill="1" applyBorder="1" applyAlignment="1">
      <alignment horizontal="center" vertical="center"/>
    </xf>
    <xf numFmtId="0" fontId="4" fillId="19" borderId="1" xfId="0" applyFont="1" applyFill="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horizontal="left" vertical="center"/>
    </xf>
    <xf numFmtId="0" fontId="0" fillId="7" borderId="0" xfId="0" applyFill="1" applyAlignment="1">
      <alignment horizontal="center"/>
    </xf>
    <xf numFmtId="9" fontId="0" fillId="0" borderId="0" xfId="1" applyFont="1" applyFill="1" applyBorder="1" applyAlignment="1">
      <alignment vertical="center"/>
    </xf>
    <xf numFmtId="0" fontId="0" fillId="0" borderId="1" xfId="0" applyBorder="1" applyAlignment="1">
      <alignment horizontal="left" vertical="center" wrapText="1"/>
    </xf>
    <xf numFmtId="0" fontId="4" fillId="0" borderId="0" xfId="0" applyFont="1" applyAlignment="1">
      <alignment horizontal="right" vertical="center"/>
    </xf>
    <xf numFmtId="0" fontId="2" fillId="0" borderId="0" xfId="0" applyFont="1"/>
    <xf numFmtId="0" fontId="4" fillId="0" borderId="0" xfId="0" applyFont="1" applyAlignment="1">
      <alignment horizontal="left" vertical="center" wrapText="1"/>
    </xf>
    <xf numFmtId="9" fontId="0" fillId="3" borderId="1" xfId="0" applyNumberFormat="1" applyFill="1" applyBorder="1" applyAlignment="1">
      <alignment horizontal="center" vertical="center"/>
    </xf>
    <xf numFmtId="0" fontId="8" fillId="3" borderId="1" xfId="0" applyFont="1" applyFill="1" applyBorder="1" applyAlignment="1">
      <alignment horizontal="center" vertical="center"/>
    </xf>
    <xf numFmtId="0" fontId="8" fillId="15"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8" borderId="1" xfId="0" applyFont="1" applyFill="1" applyBorder="1" applyAlignment="1">
      <alignment horizontal="center" vertical="center" wrapText="1"/>
    </xf>
    <xf numFmtId="9"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wrapText="1"/>
    </xf>
    <xf numFmtId="2" fontId="4" fillId="0" borderId="0" xfId="0" applyNumberFormat="1" applyFont="1" applyAlignment="1">
      <alignment horizontal="center" vertical="center"/>
    </xf>
    <xf numFmtId="0" fontId="4" fillId="0" borderId="11" xfId="0" applyFont="1" applyBorder="1" applyAlignment="1">
      <alignment horizontal="center" vertical="center" wrapText="1"/>
    </xf>
    <xf numFmtId="2" fontId="4" fillId="0" borderId="11" xfId="0" applyNumberFormat="1" applyFont="1" applyBorder="1" applyAlignment="1">
      <alignment horizontal="center" vertical="center"/>
    </xf>
    <xf numFmtId="0" fontId="11" fillId="0" borderId="0" xfId="0" applyFont="1" applyAlignment="1">
      <alignment vertical="center"/>
    </xf>
    <xf numFmtId="0" fontId="8" fillId="19" borderId="1" xfId="0" applyFont="1" applyFill="1" applyBorder="1" applyAlignment="1">
      <alignment horizontal="center" vertical="center" wrapText="1"/>
    </xf>
    <xf numFmtId="0" fontId="8" fillId="5" borderId="1" xfId="0" applyFont="1" applyFill="1" applyBorder="1" applyAlignment="1">
      <alignment horizontal="center" wrapText="1"/>
    </xf>
    <xf numFmtId="0" fontId="0" fillId="2" borderId="5" xfId="0" applyFill="1" applyBorder="1" applyAlignment="1">
      <alignment vertical="center"/>
    </xf>
    <xf numFmtId="0" fontId="14" fillId="2" borderId="5" xfId="0" applyFont="1" applyFill="1" applyBorder="1" applyAlignment="1">
      <alignment vertical="center"/>
    </xf>
    <xf numFmtId="0" fontId="13" fillId="3" borderId="1" xfId="0" applyFont="1" applyFill="1" applyBorder="1" applyAlignment="1">
      <alignment vertical="center" wrapText="1"/>
    </xf>
    <xf numFmtId="0" fontId="14" fillId="2" borderId="0" xfId="0" applyFont="1" applyFill="1" applyAlignment="1">
      <alignment vertical="center"/>
    </xf>
    <xf numFmtId="0" fontId="16" fillId="2" borderId="0" xfId="0" applyFont="1" applyFill="1" applyAlignment="1">
      <alignment vertical="center"/>
    </xf>
    <xf numFmtId="0" fontId="13" fillId="6" borderId="1" xfId="0" applyFont="1" applyFill="1" applyBorder="1" applyAlignment="1">
      <alignment vertical="center" wrapText="1"/>
    </xf>
    <xf numFmtId="0" fontId="12" fillId="2" borderId="1" xfId="0" applyFont="1" applyFill="1" applyBorder="1" applyAlignment="1">
      <alignment vertical="center" wrapText="1"/>
    </xf>
    <xf numFmtId="0" fontId="13" fillId="6"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7" fillId="0" borderId="0" xfId="0" applyFont="1"/>
    <xf numFmtId="0" fontId="4" fillId="2" borderId="1" xfId="0" applyFont="1" applyFill="1" applyBorder="1" applyAlignment="1">
      <alignment horizontal="left" vertical="center"/>
    </xf>
    <xf numFmtId="0" fontId="17" fillId="5" borderId="1" xfId="0" applyFont="1" applyFill="1" applyBorder="1" applyAlignment="1">
      <alignment horizontal="center" vertical="center"/>
    </xf>
    <xf numFmtId="0" fontId="4" fillId="2" borderId="0" xfId="0" applyFont="1" applyFill="1" applyAlignment="1">
      <alignment horizontal="left" vertical="center"/>
    </xf>
    <xf numFmtId="0" fontId="17" fillId="0" borderId="0" xfId="0" applyFont="1" applyAlignment="1">
      <alignment vertical="center"/>
    </xf>
    <xf numFmtId="0" fontId="9" fillId="15" borderId="1" xfId="0" applyFont="1" applyFill="1" applyBorder="1" applyAlignment="1">
      <alignment horizontal="center" vertical="center"/>
    </xf>
    <xf numFmtId="0" fontId="4" fillId="8" borderId="1" xfId="0" applyFont="1" applyFill="1" applyBorder="1" applyAlignment="1">
      <alignment horizontal="center" vertical="center"/>
    </xf>
    <xf numFmtId="0" fontId="9" fillId="8" borderId="1" xfId="0" applyFont="1" applyFill="1" applyBorder="1" applyAlignment="1">
      <alignment horizontal="center" vertical="center"/>
    </xf>
    <xf numFmtId="0" fontId="18" fillId="0" borderId="0" xfId="0" applyFont="1" applyAlignment="1">
      <alignment vertical="top"/>
    </xf>
    <xf numFmtId="0" fontId="0" fillId="7" borderId="0" xfId="0" applyFill="1" applyAlignment="1">
      <alignment horizontal="center" vertical="center"/>
    </xf>
    <xf numFmtId="0" fontId="0" fillId="4" borderId="1" xfId="0" applyFill="1" applyBorder="1" applyAlignment="1">
      <alignment horizontal="center" vertical="center"/>
    </xf>
    <xf numFmtId="0" fontId="0" fillId="7" borderId="1" xfId="0" applyFill="1" applyBorder="1" applyAlignment="1">
      <alignment horizontal="center"/>
    </xf>
    <xf numFmtId="0" fontId="0" fillId="3" borderId="1" xfId="0" applyFill="1" applyBorder="1" applyAlignment="1">
      <alignment horizontal="center" vertical="center"/>
    </xf>
    <xf numFmtId="0" fontId="17" fillId="0" borderId="1" xfId="0" applyFont="1" applyBorder="1" applyAlignment="1">
      <alignment horizontal="center" vertical="center"/>
    </xf>
    <xf numFmtId="9" fontId="0" fillId="8" borderId="1" xfId="1" applyFont="1" applyFill="1" applyBorder="1" applyAlignment="1">
      <alignment horizontal="center" vertical="center"/>
    </xf>
    <xf numFmtId="10" fontId="0" fillId="8" borderId="1" xfId="1" applyNumberFormat="1" applyFont="1" applyFill="1" applyBorder="1" applyAlignment="1">
      <alignment horizontal="center" vertical="center"/>
    </xf>
    <xf numFmtId="0" fontId="4" fillId="2" borderId="1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17" fillId="7" borderId="1" xfId="0" applyFont="1" applyFill="1" applyBorder="1" applyAlignment="1">
      <alignment horizontal="center" vertical="center"/>
    </xf>
    <xf numFmtId="0" fontId="17" fillId="4" borderId="1" xfId="0" applyFont="1" applyFill="1" applyBorder="1" applyAlignment="1">
      <alignment horizontal="center" vertical="center"/>
    </xf>
    <xf numFmtId="0" fontId="13" fillId="3" borderId="1" xfId="0" applyFont="1" applyFill="1" applyBorder="1" applyAlignment="1">
      <alignment horizontal="center" vertical="center"/>
    </xf>
    <xf numFmtId="0" fontId="22" fillId="0" borderId="0" xfId="0" applyFont="1" applyAlignment="1">
      <alignment horizontal="center" vertical="center" wrapText="1"/>
    </xf>
    <xf numFmtId="0" fontId="20" fillId="0" borderId="0" xfId="0" applyFont="1" applyAlignment="1">
      <alignment horizontal="center" vertical="center" wrapText="1"/>
    </xf>
    <xf numFmtId="0" fontId="4" fillId="2" borderId="0" xfId="0" applyFont="1" applyFill="1" applyAlignment="1">
      <alignment horizontal="center" vertical="center" wrapText="1"/>
    </xf>
    <xf numFmtId="0" fontId="9" fillId="7"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xf>
    <xf numFmtId="164" fontId="0" fillId="19" borderId="1" xfId="0" applyNumberFormat="1" applyFill="1" applyBorder="1" applyAlignment="1">
      <alignment horizontal="center" vertical="center"/>
    </xf>
    <xf numFmtId="164" fontId="3" fillId="19" borderId="1" xfId="0" applyNumberFormat="1" applyFont="1" applyFill="1" applyBorder="1" applyAlignment="1">
      <alignment horizontal="center" vertical="center"/>
    </xf>
    <xf numFmtId="164" fontId="4" fillId="7" borderId="1" xfId="0" applyNumberFormat="1" applyFont="1" applyFill="1" applyBorder="1" applyAlignment="1">
      <alignment horizontal="center" vertical="center" wrapText="1"/>
    </xf>
    <xf numFmtId="164" fontId="0" fillId="19" borderId="1" xfId="1" applyNumberFormat="1" applyFont="1" applyFill="1" applyBorder="1" applyAlignment="1">
      <alignment horizontal="center" vertical="center"/>
    </xf>
    <xf numFmtId="164" fontId="0" fillId="5" borderId="1" xfId="1" applyNumberFormat="1" applyFont="1" applyFill="1" applyBorder="1" applyAlignment="1">
      <alignment horizontal="center" vertical="center"/>
    </xf>
    <xf numFmtId="164" fontId="0" fillId="5"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0" fillId="2" borderId="1" xfId="1" applyNumberFormat="1" applyFont="1" applyFill="1" applyBorder="1" applyAlignment="1">
      <alignment horizontal="center" vertical="center"/>
    </xf>
    <xf numFmtId="2" fontId="0" fillId="2" borderId="1" xfId="0" applyNumberFormat="1" applyFill="1" applyBorder="1" applyAlignment="1">
      <alignment horizontal="center" vertical="center"/>
    </xf>
    <xf numFmtId="2" fontId="0" fillId="2" borderId="1" xfId="1" applyNumberFormat="1" applyFont="1" applyFill="1" applyBorder="1" applyAlignment="1">
      <alignment horizontal="center" vertical="center"/>
    </xf>
    <xf numFmtId="164" fontId="0" fillId="2" borderId="1" xfId="0" applyNumberFormat="1" applyFill="1" applyBorder="1" applyAlignment="1">
      <alignment horizontal="center" vertical="center"/>
    </xf>
    <xf numFmtId="0" fontId="23" fillId="0" borderId="0" xfId="0" applyFont="1" applyAlignment="1">
      <alignment vertical="center"/>
    </xf>
    <xf numFmtId="165" fontId="3" fillId="4" borderId="1" xfId="0" applyNumberFormat="1" applyFont="1" applyFill="1" applyBorder="1" applyAlignment="1">
      <alignment horizontal="center" vertical="center"/>
    </xf>
    <xf numFmtId="165" fontId="0" fillId="7" borderId="1" xfId="0" applyNumberFormat="1" applyFill="1" applyBorder="1" applyAlignment="1">
      <alignment horizontal="center" vertical="center"/>
    </xf>
    <xf numFmtId="165" fontId="4" fillId="11" borderId="1" xfId="1"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165" fontId="17" fillId="7" borderId="1" xfId="0" applyNumberFormat="1" applyFont="1" applyFill="1" applyBorder="1" applyAlignment="1">
      <alignment horizontal="center" vertical="center"/>
    </xf>
    <xf numFmtId="165" fontId="4" fillId="12" borderId="1" xfId="0"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0" fontId="0" fillId="2" borderId="0" xfId="0" applyFill="1"/>
    <xf numFmtId="0" fontId="4" fillId="0" borderId="0" xfId="0" applyFont="1" applyAlignment="1">
      <alignment horizontal="center" wrapText="1"/>
    </xf>
    <xf numFmtId="164" fontId="4" fillId="0" borderId="0" xfId="0" applyNumberFormat="1" applyFont="1" applyAlignment="1">
      <alignment horizontal="center" vertical="center" wrapText="1"/>
    </xf>
    <xf numFmtId="164" fontId="0" fillId="0" borderId="0" xfId="0" applyNumberFormat="1" applyAlignment="1">
      <alignment horizontal="center" vertical="center"/>
    </xf>
    <xf numFmtId="0" fontId="19" fillId="18" borderId="1" xfId="0" applyFont="1" applyFill="1" applyBorder="1" applyAlignment="1">
      <alignment horizontal="center" vertical="center" wrapText="1"/>
    </xf>
    <xf numFmtId="0" fontId="22" fillId="0" borderId="0" xfId="0" applyFont="1" applyAlignment="1">
      <alignment vertical="center" wrapText="1"/>
    </xf>
    <xf numFmtId="164" fontId="0" fillId="0" borderId="0" xfId="0" applyNumberFormat="1" applyAlignment="1">
      <alignment vertical="center"/>
    </xf>
    <xf numFmtId="164" fontId="0" fillId="0" borderId="0" xfId="1" applyNumberFormat="1" applyFont="1" applyFill="1" applyBorder="1" applyAlignment="1">
      <alignment vertical="center"/>
    </xf>
    <xf numFmtId="0" fontId="10" fillId="0" borderId="0" xfId="0" applyFont="1"/>
    <xf numFmtId="0" fontId="19" fillId="0" borderId="0" xfId="0" applyFont="1" applyAlignment="1">
      <alignment vertical="center" wrapText="1"/>
    </xf>
    <xf numFmtId="0" fontId="20" fillId="0" borderId="0" xfId="0" applyFont="1" applyAlignment="1">
      <alignment vertical="center" wrapText="1"/>
    </xf>
    <xf numFmtId="164" fontId="1" fillId="0" borderId="0" xfId="1" applyNumberFormat="1" applyFont="1" applyFill="1" applyBorder="1" applyAlignment="1">
      <alignment horizontal="center" vertical="center"/>
    </xf>
    <xf numFmtId="0" fontId="23" fillId="0" borderId="0" xfId="0" applyFont="1" applyAlignment="1">
      <alignment vertical="center" wrapText="1"/>
    </xf>
    <xf numFmtId="164" fontId="1" fillId="0" borderId="0" xfId="1" applyNumberFormat="1" applyFont="1" applyFill="1" applyBorder="1" applyAlignment="1">
      <alignment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xf>
    <xf numFmtId="165"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1" applyNumberFormat="1" applyFont="1" applyBorder="1" applyAlignment="1">
      <alignment horizontal="center" vertical="center"/>
    </xf>
    <xf numFmtId="0" fontId="0" fillId="11" borderId="1" xfId="0" applyFill="1" applyBorder="1" applyAlignment="1">
      <alignment horizontal="center" vertical="center"/>
    </xf>
    <xf numFmtId="165" fontId="17" fillId="11" borderId="1" xfId="0" applyNumberFormat="1" applyFont="1" applyFill="1" applyBorder="1" applyAlignment="1">
      <alignment horizontal="center" vertical="center"/>
    </xf>
    <xf numFmtId="165" fontId="0" fillId="11" borderId="1" xfId="0" applyNumberFormat="1" applyFill="1" applyBorder="1" applyAlignment="1">
      <alignment horizontal="center" vertical="center"/>
    </xf>
    <xf numFmtId="0" fontId="0" fillId="7" borderId="0" xfId="0" applyFill="1" applyAlignment="1">
      <alignment horizontal="left" vertical="center" wrapText="1"/>
    </xf>
    <xf numFmtId="0" fontId="0" fillId="7" borderId="0" xfId="0" applyFill="1" applyAlignment="1">
      <alignment horizontal="left" vertical="center"/>
    </xf>
    <xf numFmtId="164" fontId="0" fillId="3" borderId="1" xfId="1" applyNumberFormat="1" applyFont="1" applyFill="1" applyBorder="1" applyAlignment="1">
      <alignment horizontal="center" vertical="center"/>
    </xf>
    <xf numFmtId="2" fontId="0" fillId="6" borderId="1" xfId="1" applyNumberFormat="1" applyFont="1" applyFill="1" applyBorder="1" applyAlignment="1">
      <alignment horizontal="center" vertical="center"/>
    </xf>
    <xf numFmtId="2" fontId="0" fillId="6" borderId="1" xfId="0" applyNumberFormat="1" applyFill="1" applyBorder="1" applyAlignment="1">
      <alignment horizontal="center" vertical="center"/>
    </xf>
    <xf numFmtId="2" fontId="3" fillId="15" borderId="1" xfId="1"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2" fontId="0" fillId="15" borderId="1" xfId="1" applyNumberFormat="1" applyFont="1" applyFill="1" applyBorder="1" applyAlignment="1">
      <alignment vertical="center"/>
    </xf>
    <xf numFmtId="2" fontId="2" fillId="16" borderId="1" xfId="0" applyNumberFormat="1" applyFont="1" applyFill="1" applyBorder="1" applyAlignment="1">
      <alignment horizontal="center" vertical="center"/>
    </xf>
    <xf numFmtId="165" fontId="0" fillId="6" borderId="1" xfId="1" applyNumberFormat="1" applyFont="1" applyFill="1" applyBorder="1" applyAlignment="1">
      <alignment horizontal="center" vertical="center" wrapText="1"/>
    </xf>
    <xf numFmtId="0" fontId="0" fillId="0" borderId="3" xfId="0" applyBorder="1" applyAlignment="1">
      <alignment horizontal="center" vertical="center"/>
    </xf>
    <xf numFmtId="9" fontId="4" fillId="13" borderId="1" xfId="1" applyFont="1" applyFill="1" applyBorder="1" applyAlignment="1">
      <alignment horizontal="center" vertical="center"/>
    </xf>
    <xf numFmtId="0" fontId="0" fillId="0"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0" fontId="0" fillId="6" borderId="1" xfId="1" applyNumberFormat="1" applyFont="1" applyFill="1" applyBorder="1" applyAlignment="1">
      <alignment horizontal="center" vertical="center"/>
    </xf>
    <xf numFmtId="165" fontId="0" fillId="4"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165" fontId="0" fillId="2" borderId="1" xfId="1" applyNumberFormat="1" applyFont="1" applyFill="1" applyBorder="1" applyAlignment="1">
      <alignment horizontal="center" vertical="center"/>
    </xf>
    <xf numFmtId="9" fontId="0" fillId="5" borderId="1" xfId="1" applyFont="1" applyFill="1" applyBorder="1" applyAlignment="1">
      <alignment horizontal="center" vertical="center"/>
    </xf>
    <xf numFmtId="0" fontId="4" fillId="2" borderId="1" xfId="0" applyFont="1" applyFill="1" applyBorder="1" applyAlignment="1">
      <alignment horizontal="left"/>
    </xf>
    <xf numFmtId="0" fontId="12" fillId="2" borderId="1" xfId="0" applyFont="1" applyFill="1" applyBorder="1" applyAlignment="1">
      <alignment horizontal="left" vertical="center"/>
    </xf>
    <xf numFmtId="0" fontId="24" fillId="0" borderId="0" xfId="0" applyFont="1" applyAlignment="1">
      <alignment horizontal="center" vertical="center" wrapText="1"/>
    </xf>
    <xf numFmtId="0" fontId="3" fillId="0" borderId="0" xfId="0" applyFont="1" applyAlignment="1">
      <alignment horizontal="right"/>
    </xf>
    <xf numFmtId="0" fontId="25" fillId="0" borderId="0" xfId="0" applyFont="1" applyAlignment="1">
      <alignment horizontal="right" vertical="top"/>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4" borderId="12" xfId="0" applyFill="1" applyBorder="1" applyAlignment="1">
      <alignment horizontal="center" vertical="center" wrapText="1"/>
    </xf>
    <xf numFmtId="0" fontId="0" fillId="0" borderId="2" xfId="0" applyBorder="1" applyAlignment="1">
      <alignment horizontal="left" vertical="center" wrapText="1"/>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4" fillId="0" borderId="2" xfId="0" applyFont="1" applyBorder="1" applyAlignment="1">
      <alignment horizontal="right" vertical="center"/>
    </xf>
    <xf numFmtId="0" fontId="4" fillId="9" borderId="11" xfId="0" applyFont="1" applyFill="1" applyBorder="1" applyAlignment="1">
      <alignment horizontal="center" vertical="center"/>
    </xf>
    <xf numFmtId="0" fontId="4" fillId="9" borderId="13" xfId="0" applyFont="1" applyFill="1" applyBorder="1" applyAlignment="1">
      <alignment horizontal="center" vertical="center"/>
    </xf>
    <xf numFmtId="0" fontId="0" fillId="0" borderId="2" xfId="0" applyBorder="1" applyAlignment="1">
      <alignment horizontal="left" vertical="center"/>
    </xf>
    <xf numFmtId="10" fontId="2" fillId="10"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0" borderId="2" xfId="0" applyBorder="1" applyAlignment="1">
      <alignment vertical="center" wrapText="1"/>
    </xf>
    <xf numFmtId="0" fontId="4" fillId="7" borderId="12" xfId="0" applyFont="1" applyFill="1" applyBorder="1" applyAlignment="1">
      <alignment horizontal="center" vertical="center"/>
    </xf>
    <xf numFmtId="0" fontId="0" fillId="5" borderId="14" xfId="0" applyFill="1" applyBorder="1" applyAlignment="1">
      <alignment vertical="center"/>
    </xf>
    <xf numFmtId="0" fontId="0" fillId="5" borderId="15" xfId="0" applyFill="1" applyBorder="1" applyAlignment="1">
      <alignment vertical="center"/>
    </xf>
    <xf numFmtId="0" fontId="0" fillId="5" borderId="16" xfId="0" applyFill="1" applyBorder="1" applyAlignment="1">
      <alignment vertical="center"/>
    </xf>
    <xf numFmtId="0" fontId="4" fillId="0" borderId="2" xfId="0" applyFont="1" applyBorder="1" applyAlignment="1">
      <alignment vertical="center" wrapText="1"/>
    </xf>
    <xf numFmtId="0" fontId="4" fillId="19" borderId="13" xfId="0" applyFont="1" applyFill="1" applyBorder="1" applyAlignment="1">
      <alignment horizontal="center" vertical="center" wrapText="1"/>
    </xf>
    <xf numFmtId="0" fontId="4" fillId="7" borderId="11" xfId="0" applyFont="1" applyFill="1" applyBorder="1" applyAlignment="1">
      <alignment horizontal="center" vertical="center"/>
    </xf>
    <xf numFmtId="0" fontId="4" fillId="7" borderId="17" xfId="0" applyFont="1" applyFill="1" applyBorder="1" applyAlignment="1">
      <alignment horizontal="center" vertical="center"/>
    </xf>
    <xf numFmtId="10" fontId="3" fillId="3" borderId="1" xfId="1" applyNumberFormat="1" applyFont="1" applyFill="1" applyBorder="1" applyAlignment="1">
      <alignment horizontal="center" vertical="center"/>
    </xf>
    <xf numFmtId="10" fontId="3" fillId="8" borderId="1" xfId="1"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7" fillId="11" borderId="0" xfId="0" applyFont="1" applyFill="1" applyAlignment="1">
      <alignment vertical="center"/>
    </xf>
    <xf numFmtId="0" fontId="2" fillId="11" borderId="0" xfId="0" applyFont="1" applyFill="1" applyAlignment="1">
      <alignment horizontal="center" vertical="center"/>
    </xf>
    <xf numFmtId="10" fontId="0" fillId="11" borderId="1" xfId="1" applyNumberFormat="1" applyFont="1" applyFill="1" applyBorder="1" applyAlignment="1">
      <alignment horizontal="center" vertical="center"/>
    </xf>
    <xf numFmtId="0" fontId="13" fillId="4" borderId="1" xfId="0" applyFont="1" applyFill="1" applyBorder="1" applyAlignment="1">
      <alignment vertical="center" wrapText="1"/>
    </xf>
    <xf numFmtId="0" fontId="0" fillId="4" borderId="0" xfId="0" applyFill="1" applyAlignment="1">
      <alignment vertical="center"/>
    </xf>
    <xf numFmtId="0" fontId="4" fillId="4" borderId="1" xfId="0" applyFont="1" applyFill="1" applyBorder="1" applyAlignment="1">
      <alignment horizontal="right" vertical="center"/>
    </xf>
    <xf numFmtId="10" fontId="0" fillId="4" borderId="1" xfId="1" applyNumberFormat="1" applyFont="1" applyFill="1" applyBorder="1" applyAlignment="1">
      <alignment horizontal="center" vertical="center"/>
    </xf>
    <xf numFmtId="0" fontId="4" fillId="4" borderId="1" xfId="0" applyFont="1" applyFill="1" applyBorder="1" applyAlignment="1">
      <alignment horizontal="center" vertical="center"/>
    </xf>
    <xf numFmtId="0" fontId="9" fillId="4" borderId="1" xfId="0" applyFont="1" applyFill="1" applyBorder="1" applyAlignment="1">
      <alignment horizontal="center" vertical="center"/>
    </xf>
    <xf numFmtId="10" fontId="3" fillId="11" borderId="1" xfId="1" applyNumberFormat="1" applyFont="1" applyFill="1" applyBorder="1" applyAlignment="1">
      <alignment horizontal="center" vertical="center"/>
    </xf>
    <xf numFmtId="0" fontId="8" fillId="4" borderId="1" xfId="0" applyFont="1" applyFill="1" applyBorder="1" applyAlignment="1">
      <alignment horizontal="center" vertical="center"/>
    </xf>
    <xf numFmtId="10" fontId="3" fillId="4" borderId="1" xfId="1" applyNumberFormat="1" applyFont="1" applyFill="1" applyBorder="1" applyAlignment="1">
      <alignment horizontal="center" vertical="center"/>
    </xf>
    <xf numFmtId="0" fontId="0" fillId="0" borderId="18" xfId="0" applyBorder="1" applyAlignment="1">
      <alignment vertical="center" wrapText="1"/>
    </xf>
    <xf numFmtId="0" fontId="0" fillId="0" borderId="0" xfId="0" applyAlignment="1">
      <alignment vertical="center" wrapText="1"/>
    </xf>
    <xf numFmtId="164" fontId="0" fillId="5" borderId="12" xfId="1" applyNumberFormat="1" applyFont="1" applyFill="1" applyBorder="1" applyAlignment="1">
      <alignment horizontal="center" vertical="center" wrapText="1"/>
    </xf>
    <xf numFmtId="164" fontId="0" fillId="5" borderId="11" xfId="1" applyNumberFormat="1"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24" fillId="2"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21"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0" borderId="4" xfId="0" applyBorder="1" applyAlignment="1">
      <alignment horizontal="center" vertical="center"/>
    </xf>
    <xf numFmtId="0" fontId="0" fillId="0" borderId="18" xfId="0" applyBorder="1" applyAlignment="1">
      <alignment vertical="center"/>
    </xf>
    <xf numFmtId="0" fontId="0" fillId="0" borderId="0" xfId="0" applyAlignment="1">
      <alignment vertical="center"/>
    </xf>
    <xf numFmtId="0" fontId="2" fillId="10" borderId="1" xfId="0" applyFont="1" applyFill="1" applyBorder="1" applyAlignment="1">
      <alignment horizontal="center" vertical="center"/>
    </xf>
    <xf numFmtId="10" fontId="2" fillId="10" borderId="2" xfId="0" applyNumberFormat="1" applyFont="1" applyFill="1" applyBorder="1" applyAlignment="1">
      <alignment horizontal="center" vertical="center"/>
    </xf>
    <xf numFmtId="10" fontId="2" fillId="10" borderId="3" xfId="0" applyNumberFormat="1" applyFont="1" applyFill="1" applyBorder="1" applyAlignment="1">
      <alignment horizontal="center" vertical="center"/>
    </xf>
    <xf numFmtId="0" fontId="0" fillId="0" borderId="1" xfId="0" applyBorder="1" applyAlignment="1">
      <alignment horizontal="center" vertical="center"/>
    </xf>
    <xf numFmtId="0" fontId="0" fillId="7" borderId="0" xfId="0" applyFill="1" applyAlignment="1">
      <alignment horizontal="center" vertical="center"/>
    </xf>
    <xf numFmtId="0" fontId="2" fillId="10" borderId="2" xfId="0" applyFont="1" applyFill="1" applyBorder="1" applyAlignment="1">
      <alignment horizontal="center" vertical="center"/>
    </xf>
    <xf numFmtId="0" fontId="5" fillId="8" borderId="1" xfId="0" applyFont="1" applyFill="1" applyBorder="1" applyAlignment="1">
      <alignment horizontal="center" vertical="center"/>
    </xf>
    <xf numFmtId="0" fontId="4" fillId="2" borderId="5" xfId="0" applyFont="1" applyFill="1" applyBorder="1" applyAlignment="1">
      <alignment horizontal="left" vertical="center"/>
    </xf>
    <xf numFmtId="0" fontId="9" fillId="2" borderId="5" xfId="0" applyFont="1" applyFill="1" applyBorder="1" applyAlignment="1">
      <alignment horizontal="left" vertical="center"/>
    </xf>
    <xf numFmtId="0" fontId="0" fillId="0" borderId="6" xfId="0" applyBorder="1" applyAlignment="1">
      <alignment horizontal="center" vertical="center"/>
    </xf>
    <xf numFmtId="0" fontId="17" fillId="2" borderId="5"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7" fillId="2" borderId="9" xfId="0" applyFont="1" applyFill="1" applyBorder="1" applyAlignment="1">
      <alignment horizontal="center" vertical="center"/>
    </xf>
    <xf numFmtId="0" fontId="0" fillId="0" borderId="10" xfId="0" applyBorder="1" applyAlignment="1">
      <alignment horizontal="center" vertical="center"/>
    </xf>
    <xf numFmtId="0" fontId="2" fillId="10" borderId="0" xfId="0" applyFont="1" applyFill="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4" fillId="11" borderId="1" xfId="0" applyFont="1" applyFill="1" applyBorder="1" applyAlignment="1">
      <alignment horizontal="center" vertical="center"/>
    </xf>
    <xf numFmtId="0" fontId="9" fillId="11" borderId="2" xfId="0" applyFont="1" applyFill="1" applyBorder="1" applyAlignment="1">
      <alignment horizontal="right" vertical="center"/>
    </xf>
    <xf numFmtId="0" fontId="9" fillId="11" borderId="3" xfId="0" applyFont="1" applyFill="1" applyBorder="1" applyAlignment="1">
      <alignment horizontal="right" vertical="center"/>
    </xf>
    <xf numFmtId="0" fontId="12" fillId="2" borderId="0" xfId="0" applyFont="1" applyFill="1" applyAlignment="1">
      <alignment horizontal="left" vertical="center"/>
    </xf>
    <xf numFmtId="0" fontId="19" fillId="2" borderId="0" xfId="0" applyFont="1" applyFill="1" applyAlignment="1">
      <alignment horizontal="left" vertical="center"/>
    </xf>
    <xf numFmtId="0" fontId="5" fillId="11"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1" xfId="0" applyBorder="1" applyAlignment="1">
      <alignment horizont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2" fillId="12" borderId="2" xfId="0" applyFont="1" applyFill="1" applyBorder="1" applyAlignment="1">
      <alignment horizontal="left" vertical="center"/>
    </xf>
    <xf numFmtId="0" fontId="2" fillId="12" borderId="4" xfId="0" applyFont="1" applyFill="1" applyBorder="1" applyAlignment="1">
      <alignment horizontal="left" vertical="center"/>
    </xf>
    <xf numFmtId="0" fontId="2" fillId="12" borderId="3" xfId="0" applyFont="1" applyFill="1" applyBorder="1" applyAlignment="1">
      <alignment horizontal="left" vertical="center"/>
    </xf>
    <xf numFmtId="0" fontId="8" fillId="11" borderId="1" xfId="0" applyFont="1" applyFill="1" applyBorder="1" applyAlignment="1">
      <alignment horizontal="center" vertical="center" wrapText="1"/>
    </xf>
    <xf numFmtId="165" fontId="3" fillId="11" borderId="1" xfId="1"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0" fontId="0" fillId="11" borderId="2" xfId="1" applyNumberFormat="1" applyFont="1" applyFill="1" applyBorder="1" applyAlignment="1">
      <alignment horizontal="center" vertical="center"/>
    </xf>
    <xf numFmtId="0" fontId="0" fillId="11" borderId="3" xfId="0" applyFill="1" applyBorder="1" applyAlignment="1">
      <alignment horizontal="center" vertical="center"/>
    </xf>
    <xf numFmtId="0" fontId="5" fillId="4" borderId="1" xfId="0" applyFont="1" applyFill="1" applyBorder="1" applyAlignment="1">
      <alignment horizontal="center" vertical="center"/>
    </xf>
    <xf numFmtId="0" fontId="5" fillId="19"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3" fillId="5" borderId="1"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 fillId="14" borderId="9" xfId="0" applyFont="1" applyFill="1" applyBorder="1" applyAlignment="1">
      <alignment horizontal="left" vertical="center" wrapText="1"/>
    </xf>
    <xf numFmtId="0" fontId="2" fillId="14" borderId="10" xfId="0" applyFont="1" applyFill="1" applyBorder="1" applyAlignment="1">
      <alignment horizontal="left" vertical="center" wrapText="1"/>
    </xf>
    <xf numFmtId="0" fontId="2" fillId="14" borderId="9" xfId="0" applyFont="1" applyFill="1" applyBorder="1" applyAlignment="1">
      <alignment horizontal="left" vertical="center"/>
    </xf>
    <xf numFmtId="0" fontId="2" fillId="14" borderId="10" xfId="0" applyFont="1" applyFill="1" applyBorder="1" applyAlignment="1">
      <alignment horizontal="left" vertical="center"/>
    </xf>
    <xf numFmtId="0" fontId="22" fillId="7" borderId="1" xfId="0" applyFont="1" applyFill="1" applyBorder="1" applyAlignment="1">
      <alignment horizontal="center" vertical="center" wrapText="1"/>
    </xf>
    <xf numFmtId="2" fontId="2" fillId="16" borderId="1" xfId="0" applyNumberFormat="1" applyFont="1" applyFill="1" applyBorder="1" applyAlignment="1">
      <alignment horizontal="center" vertical="center"/>
    </xf>
    <xf numFmtId="0" fontId="2" fillId="7" borderId="0" xfId="0" applyFont="1" applyFill="1" applyAlignment="1">
      <alignment horizontal="center" vertical="center"/>
    </xf>
    <xf numFmtId="0" fontId="5" fillId="15" borderId="1" xfId="0" applyFont="1" applyFill="1" applyBorder="1" applyAlignment="1">
      <alignment horizontal="center" vertical="center"/>
    </xf>
    <xf numFmtId="0" fontId="4" fillId="2" borderId="1" xfId="0" applyFont="1" applyFill="1" applyBorder="1" applyAlignment="1">
      <alignment horizontal="left" vertical="center"/>
    </xf>
    <xf numFmtId="0" fontId="9" fillId="2" borderId="1" xfId="0" applyFont="1" applyFill="1" applyBorder="1" applyAlignment="1">
      <alignment horizontal="left" vertical="center"/>
    </xf>
    <xf numFmtId="0" fontId="17" fillId="2" borderId="1" xfId="0" applyFont="1" applyFill="1" applyBorder="1" applyAlignment="1">
      <alignment horizontal="center" vertical="center"/>
    </xf>
    <xf numFmtId="0" fontId="2" fillId="16" borderId="0" xfId="0" applyFont="1" applyFill="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47CFFF"/>
      <color rgb="FFF2A16A"/>
      <color rgb="FFE669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6"/>
  <sheetViews>
    <sheetView tabSelected="1" topLeftCell="A6" workbookViewId="0">
      <selection activeCell="B35" sqref="B35:B36"/>
    </sheetView>
  </sheetViews>
  <sheetFormatPr baseColWidth="10" defaultColWidth="11.42578125" defaultRowHeight="15" x14ac:dyDescent="0.25"/>
  <cols>
    <col min="1" max="1" width="37" customWidth="1"/>
    <col min="2" max="2" width="19.85546875" customWidth="1"/>
    <col min="3" max="3" width="24.28515625" customWidth="1"/>
    <col min="4" max="4" width="25.28515625" customWidth="1"/>
    <col min="5" max="5" width="23.85546875" customWidth="1"/>
    <col min="6" max="6" width="25.140625" customWidth="1"/>
    <col min="7" max="7" width="24.85546875" customWidth="1"/>
    <col min="8" max="8" width="3" customWidth="1"/>
  </cols>
  <sheetData>
    <row r="1" spans="1:7" ht="15.75" x14ac:dyDescent="0.25">
      <c r="A1" s="206" t="s">
        <v>0</v>
      </c>
      <c r="B1" s="252" t="s">
        <v>1</v>
      </c>
      <c r="C1" s="253"/>
    </row>
    <row r="2" spans="1:7" x14ac:dyDescent="0.25">
      <c r="A2" s="205" t="s">
        <v>2</v>
      </c>
      <c r="B2" s="254"/>
      <c r="C2" s="254"/>
      <c r="E2" s="260" t="s">
        <v>154</v>
      </c>
      <c r="F2" s="260"/>
      <c r="G2" s="260"/>
    </row>
    <row r="3" spans="1:7" x14ac:dyDescent="0.25">
      <c r="A3" s="205" t="s">
        <v>3</v>
      </c>
      <c r="B3" s="254"/>
      <c r="C3" s="254"/>
      <c r="E3" s="260"/>
      <c r="F3" s="260"/>
      <c r="G3" s="260"/>
    </row>
    <row r="4" spans="1:7" x14ac:dyDescent="0.25">
      <c r="A4" s="205" t="s">
        <v>4</v>
      </c>
      <c r="B4" s="254"/>
      <c r="C4" s="254"/>
      <c r="E4" s="260"/>
      <c r="F4" s="260"/>
      <c r="G4" s="260"/>
    </row>
    <row r="5" spans="1:7" x14ac:dyDescent="0.25">
      <c r="A5" s="205" t="s">
        <v>5</v>
      </c>
      <c r="B5" s="254"/>
      <c r="C5" s="254"/>
      <c r="E5" s="260"/>
      <c r="F5" s="260"/>
      <c r="G5" s="260"/>
    </row>
    <row r="6" spans="1:7" x14ac:dyDescent="0.25">
      <c r="A6" s="205" t="s">
        <v>6</v>
      </c>
      <c r="B6" s="254"/>
      <c r="C6" s="254"/>
      <c r="E6" s="260"/>
      <c r="F6" s="260"/>
      <c r="G6" s="260"/>
    </row>
    <row r="7" spans="1:7" x14ac:dyDescent="0.25">
      <c r="A7" s="205" t="s">
        <v>7</v>
      </c>
      <c r="B7" s="254"/>
      <c r="C7" s="254"/>
      <c r="E7" s="260"/>
      <c r="F7" s="260"/>
      <c r="G7" s="260"/>
    </row>
    <row r="8" spans="1:7" x14ac:dyDescent="0.25">
      <c r="A8" s="205" t="s">
        <v>8</v>
      </c>
      <c r="B8" s="254"/>
      <c r="C8" s="254"/>
      <c r="E8" s="260"/>
      <c r="F8" s="260"/>
      <c r="G8" s="260"/>
    </row>
    <row r="9" spans="1:7" ht="14.45" customHeight="1" x14ac:dyDescent="0.25">
      <c r="A9" s="119" t="s">
        <v>9</v>
      </c>
      <c r="B9" s="256"/>
      <c r="C9" s="257"/>
      <c r="E9" s="207"/>
      <c r="F9" s="207"/>
      <c r="G9" s="209" t="s">
        <v>153</v>
      </c>
    </row>
    <row r="10" spans="1:7" x14ac:dyDescent="0.25">
      <c r="A10" s="119" t="s">
        <v>10</v>
      </c>
      <c r="B10" s="254"/>
      <c r="C10" s="254"/>
      <c r="E10" s="126"/>
      <c r="G10" s="208"/>
    </row>
    <row r="11" spans="1:7" x14ac:dyDescent="0.25">
      <c r="A11" s="85"/>
      <c r="B11" s="268"/>
      <c r="C11" s="268"/>
      <c r="F11" s="5"/>
      <c r="G11" s="208"/>
    </row>
    <row r="12" spans="1:7" s="5" customFormat="1" ht="31.9" customHeight="1" x14ac:dyDescent="0.25">
      <c r="A12" s="115" t="s">
        <v>11</v>
      </c>
      <c r="B12" s="265" t="s">
        <v>12</v>
      </c>
      <c r="C12" s="265"/>
    </row>
    <row r="13" spans="1:7" s="5" customFormat="1" ht="51" customHeight="1" x14ac:dyDescent="0.25">
      <c r="A13" s="8" t="s">
        <v>157</v>
      </c>
      <c r="B13" s="266"/>
      <c r="C13" s="266"/>
      <c r="D13" s="269" t="s">
        <v>176</v>
      </c>
      <c r="E13" s="270"/>
      <c r="F13" s="270"/>
      <c r="G13" s="270"/>
    </row>
    <row r="14" spans="1:7" s="5" customFormat="1" ht="104.25" customHeight="1" x14ac:dyDescent="0.25">
      <c r="A14" s="9" t="s">
        <v>158</v>
      </c>
      <c r="B14" s="267"/>
      <c r="C14" s="267"/>
      <c r="D14" s="248" t="s">
        <v>177</v>
      </c>
      <c r="E14" s="270"/>
      <c r="F14" s="270"/>
      <c r="G14" s="270"/>
    </row>
    <row r="15" spans="1:7" s="5" customFormat="1" ht="32.450000000000003" customHeight="1" x14ac:dyDescent="0.25">
      <c r="A15" s="9" t="s">
        <v>156</v>
      </c>
      <c r="B15" s="258"/>
      <c r="C15" s="259"/>
      <c r="D15" s="269"/>
      <c r="E15" s="270"/>
      <c r="F15" s="270"/>
      <c r="G15" s="270"/>
    </row>
    <row r="16" spans="1:7" s="5" customFormat="1" ht="60" x14ac:dyDescent="0.25">
      <c r="A16" s="10" t="s">
        <v>160</v>
      </c>
      <c r="B16" s="261"/>
      <c r="C16" s="262"/>
      <c r="D16" s="248" t="s">
        <v>178</v>
      </c>
      <c r="E16" s="249"/>
      <c r="F16" s="249"/>
      <c r="G16" s="249"/>
    </row>
    <row r="17" spans="1:7" s="5" customFormat="1" ht="60" x14ac:dyDescent="0.25">
      <c r="A17" s="10" t="s">
        <v>161</v>
      </c>
      <c r="B17" s="210"/>
      <c r="C17" s="211"/>
      <c r="D17" s="248"/>
      <c r="E17" s="249"/>
      <c r="F17" s="249"/>
      <c r="G17" s="249"/>
    </row>
    <row r="18" spans="1:7" s="5" customFormat="1" ht="45" x14ac:dyDescent="0.25">
      <c r="A18" s="11" t="s">
        <v>159</v>
      </c>
      <c r="B18" s="263"/>
      <c r="C18" s="264"/>
      <c r="D18" s="248" t="s">
        <v>175</v>
      </c>
      <c r="E18" s="249"/>
      <c r="F18" s="249"/>
      <c r="G18" s="249"/>
    </row>
    <row r="19" spans="1:7" s="5" customFormat="1" x14ac:dyDescent="0.25">
      <c r="B19" s="255"/>
      <c r="C19" s="255"/>
    </row>
    <row r="20" spans="1:7" s="5" customFormat="1" ht="15" customHeight="1" x14ac:dyDescent="0.25">
      <c r="A20" s="106" t="s">
        <v>15</v>
      </c>
    </row>
    <row r="21" spans="1:7" s="5" customFormat="1" ht="23.25" customHeight="1" x14ac:dyDescent="0.25">
      <c r="A21" s="14" t="s">
        <v>16</v>
      </c>
      <c r="B21" s="4" t="s">
        <v>17</v>
      </c>
      <c r="C21" s="4" t="s">
        <v>18</v>
      </c>
      <c r="D21" s="4" t="s">
        <v>19</v>
      </c>
      <c r="E21" s="4" t="s">
        <v>20</v>
      </c>
      <c r="F21" s="4" t="s">
        <v>21</v>
      </c>
      <c r="G21" s="4" t="s">
        <v>22</v>
      </c>
    </row>
    <row r="22" spans="1:7" s="5" customFormat="1" ht="52.5" customHeight="1" x14ac:dyDescent="0.25">
      <c r="A22" s="8" t="s">
        <v>157</v>
      </c>
      <c r="B22" s="151" t="str">
        <f>IF(B13="Oui",'Levier 1'!B29,"so")</f>
        <v>so</v>
      </c>
      <c r="C22" s="151" t="str">
        <f>IF(B13="Oui",'Levier 1'!D30,"so")</f>
        <v>so</v>
      </c>
      <c r="D22" s="151" t="str">
        <f>IF(B13="Oui",'Levier 1'!E30,"so")</f>
        <v>so</v>
      </c>
      <c r="E22" s="151" t="str">
        <f>IF(B13="Oui",'Levier 1'!F30,"so")</f>
        <v>so</v>
      </c>
      <c r="F22" s="151" t="str">
        <f>IF(B13="Oui",'Levier 1'!G30,"so")</f>
        <v>so</v>
      </c>
      <c r="G22" s="151" t="str">
        <f>IF(B13="Oui",'Levier 1'!H30,"so")</f>
        <v>so</v>
      </c>
    </row>
    <row r="23" spans="1:7" s="5" customFormat="1" ht="37.5" customHeight="1" x14ac:dyDescent="0.25">
      <c r="A23" s="9" t="s">
        <v>158</v>
      </c>
      <c r="B23" s="201" t="str">
        <f>IF(B14="Oui",'Levier 2'!H64,"so")</f>
        <v>so</v>
      </c>
      <c r="C23" s="201" t="str">
        <f>IF(B14="Oui",'Levier 2'!Q17,"so")</f>
        <v>so</v>
      </c>
      <c r="D23" s="201" t="str">
        <f>IF(B14="Oui",'Levier 2'!Q28,"so")</f>
        <v>so</v>
      </c>
      <c r="E23" s="201" t="str">
        <f>IF(B14="Oui",'Levier 2'!Q39,"so")</f>
        <v>so</v>
      </c>
      <c r="F23" s="201" t="str">
        <f>IF(B14="Oui",'Levier 2'!Q50,"so")</f>
        <v>so</v>
      </c>
      <c r="G23" s="201" t="str">
        <f>IF(B14="Oui",'Levier 2'!Q62,"so")</f>
        <v>so</v>
      </c>
    </row>
    <row r="24" spans="1:7" s="5" customFormat="1" ht="37.5" customHeight="1" x14ac:dyDescent="0.25">
      <c r="A24" s="9" t="s">
        <v>156</v>
      </c>
      <c r="B24" s="201"/>
      <c r="C24" s="201"/>
      <c r="D24" s="201"/>
      <c r="E24" s="201"/>
      <c r="F24" s="201"/>
      <c r="G24" s="201"/>
    </row>
    <row r="25" spans="1:7" s="5" customFormat="1" ht="58.9" customHeight="1" x14ac:dyDescent="0.25">
      <c r="A25" s="10" t="s">
        <v>160</v>
      </c>
      <c r="B25" s="150" t="str">
        <f>IF(B16="Oui",IF('Levier 3'!L29="Oui",'Levier 3'!B48,"so"),"so")</f>
        <v>so</v>
      </c>
      <c r="C25" s="150" t="str">
        <f>IF(B16="Oui",IF('Levier 3'!L29="Oui",'Levier 3'!K26,"so"),"so")</f>
        <v>so</v>
      </c>
      <c r="D25" s="150" t="str">
        <f>IF(B16="Oui",IF('Levier 3'!L29="Oui",'Levier 3'!L26,"so"),"so")</f>
        <v>so</v>
      </c>
      <c r="E25" s="150" t="str">
        <f>IF(B16="Oui",IF('Levier 3'!L29="Oui",'Levier 3'!M26,"so"),"so")</f>
        <v>so</v>
      </c>
      <c r="F25" s="150" t="str">
        <f>IF(B16="Oui",IF('Levier 3'!L29="Oui",'Levier 3'!N26,"so"),"so")</f>
        <v>so</v>
      </c>
      <c r="G25" s="149" t="str">
        <f>IF(B16="Oui",IF('Levier 3'!L29="Oui",'Levier 3'!O26,"so"),"so")</f>
        <v>so</v>
      </c>
    </row>
    <row r="26" spans="1:7" s="5" customFormat="1" ht="58.9" customHeight="1" x14ac:dyDescent="0.25">
      <c r="A26" s="10" t="s">
        <v>161</v>
      </c>
      <c r="B26" s="150" t="str">
        <f>IF(B16="Oui",IF('Levier 3'!L30="Oui",'Levier 3'!B48,"so"),"so")</f>
        <v>so</v>
      </c>
      <c r="C26" s="150" t="str">
        <f>IF(B16="Oui",IF('Levier 3'!L30="Oui",'Levier 3'!K26,"so"),"so")</f>
        <v>so</v>
      </c>
      <c r="D26" s="150" t="str">
        <f>IF($B16="Oui",IF('Levier 3'!L30="Oui",'Levier 3'!L26,"so"),"so")</f>
        <v>so</v>
      </c>
      <c r="E26" s="150" t="str">
        <f>IF($B16="Oui",IF('Levier 3'!L30="Oui",'Levier 3'!M26,"so"),"so")</f>
        <v>so</v>
      </c>
      <c r="F26" s="150" t="str">
        <f>IF($B16="Oui",IF('Levier 3'!L30="Oui",'Levier 3'!N26,"so"),"so")</f>
        <v>so</v>
      </c>
      <c r="G26" s="149" t="str">
        <f>IF($B16="Oui",IF('Levier 3'!L30="Oui",'Levier 3'!O26,"so"),"so")</f>
        <v>so</v>
      </c>
    </row>
    <row r="27" spans="1:7" s="5" customFormat="1" ht="37.5" customHeight="1" x14ac:dyDescent="0.25">
      <c r="A27" s="11" t="s">
        <v>159</v>
      </c>
      <c r="B27" s="189" t="str">
        <f>IF(B18="Oui",'Levier 4'!B12,"so")</f>
        <v>so</v>
      </c>
      <c r="C27" s="189" t="str">
        <f>IF($B18="Oui",'Levier 4'!D12,"so")</f>
        <v>so</v>
      </c>
      <c r="D27" s="189" t="str">
        <f>IF($B18="Oui",'Levier 4'!E12,"so")</f>
        <v>so</v>
      </c>
      <c r="E27" s="189" t="str">
        <f>IF($B18="Oui",'Levier 4'!F12,"so")</f>
        <v>so</v>
      </c>
      <c r="F27" s="189" t="str">
        <f>IF($B18="Oui",'Levier 4'!G12,"so")</f>
        <v>so</v>
      </c>
      <c r="G27" s="189" t="str">
        <f>IF($B18="Oui",'Levier 4'!H12,"so")</f>
        <v>so</v>
      </c>
    </row>
    <row r="28" spans="1:7" s="5" customFormat="1" x14ac:dyDescent="0.25"/>
    <row r="29" spans="1:7" s="5" customFormat="1" x14ac:dyDescent="0.25"/>
    <row r="30" spans="1:7" s="5" customFormat="1" ht="18.75" x14ac:dyDescent="0.25">
      <c r="A30" s="106" t="s">
        <v>155</v>
      </c>
    </row>
    <row r="31" spans="1:7" s="5" customFormat="1" ht="31.9" customHeight="1" x14ac:dyDescent="0.25">
      <c r="A31" s="14" t="s">
        <v>23</v>
      </c>
      <c r="B31" s="4" t="s">
        <v>24</v>
      </c>
      <c r="C31" s="4" t="s">
        <v>25</v>
      </c>
      <c r="D31" s="4" t="s">
        <v>26</v>
      </c>
      <c r="E31" s="65" t="s">
        <v>27</v>
      </c>
      <c r="F31" s="65" t="s">
        <v>28</v>
      </c>
      <c r="G31" s="65" t="s">
        <v>29</v>
      </c>
    </row>
    <row r="32" spans="1:7" s="5" customFormat="1" ht="60" x14ac:dyDescent="0.25">
      <c r="A32" s="8" t="s">
        <v>157</v>
      </c>
      <c r="B32" s="188" t="s">
        <v>30</v>
      </c>
      <c r="C32" s="188"/>
      <c r="D32" s="63" t="str">
        <f>IF(B13="Oui",C32-B22,"so")</f>
        <v>so</v>
      </c>
      <c r="E32" s="64" t="str">
        <f>IF(B13="Oui",(B22+6/100)-B22,"so")</f>
        <v>so</v>
      </c>
      <c r="F32" s="64" t="str">
        <f>IF(B13="Oui",D32/E32,"so")</f>
        <v>so</v>
      </c>
      <c r="G32" s="63" t="str">
        <f>IF(B13="Oui",D32/E42,"so")</f>
        <v>so</v>
      </c>
    </row>
    <row r="33" spans="1:7" s="5" customFormat="1" ht="41.25" customHeight="1" x14ac:dyDescent="0.25">
      <c r="A33" s="9" t="s">
        <v>158</v>
      </c>
      <c r="B33" s="136" t="s">
        <v>31</v>
      </c>
      <c r="C33" s="201"/>
      <c r="D33" s="202" t="str">
        <f>IF(B14="Oui",C33-B23,"so")</f>
        <v>so</v>
      </c>
      <c r="E33" s="203" t="str">
        <f>IF(B14="Oui",(B23*1.09)-B23,"so")</f>
        <v>so</v>
      </c>
      <c r="F33" s="152" t="str">
        <f>IF(B14="Oui",D33/E33,"so")</f>
        <v>so</v>
      </c>
      <c r="G33" s="155" t="str">
        <f>IF(B14="Oui",D33/E43,"so")</f>
        <v>so</v>
      </c>
    </row>
    <row r="34" spans="1:7" s="5" customFormat="1" ht="41.25" customHeight="1" x14ac:dyDescent="0.25">
      <c r="A34" s="9" t="s">
        <v>156</v>
      </c>
      <c r="B34" s="212" t="s">
        <v>162</v>
      </c>
      <c r="C34" s="201"/>
      <c r="D34" s="202"/>
      <c r="E34" s="203"/>
      <c r="F34" s="152"/>
      <c r="G34" s="155"/>
    </row>
    <row r="35" spans="1:7" s="5" customFormat="1" ht="60" x14ac:dyDescent="0.25">
      <c r="A35" s="10" t="s">
        <v>160</v>
      </c>
      <c r="B35" s="250" t="s">
        <v>32</v>
      </c>
      <c r="C35" s="149"/>
      <c r="D35" s="63" t="str">
        <f>IF('Levier 3'!L29="Oui",C35-B25,"so")</f>
        <v>so</v>
      </c>
      <c r="E35" s="64" t="str">
        <f>IF('Levier 3'!L29="Oui",(B25+6/100)-B25,"so")</f>
        <v>so</v>
      </c>
      <c r="F35" s="64" t="str">
        <f>IF('Levier 3'!L29="Oui",D35/E35,"so")</f>
        <v>so</v>
      </c>
      <c r="G35" s="63" t="str">
        <f>IF('Levier 3'!L29="Oui",D35/E45,"so")</f>
        <v>so</v>
      </c>
    </row>
    <row r="36" spans="1:7" s="5" customFormat="1" ht="60" x14ac:dyDescent="0.25">
      <c r="A36" s="10" t="s">
        <v>161</v>
      </c>
      <c r="B36" s="251"/>
      <c r="C36" s="149"/>
      <c r="D36" s="63" t="str">
        <f>IF('Levier 3'!L30="Oui",C36-B26,"so")</f>
        <v>so</v>
      </c>
      <c r="E36" s="64" t="str">
        <f>IF('Levier 3'!L30="Oui",(B26+12/100)-B26,"so")</f>
        <v>so</v>
      </c>
      <c r="F36" s="64" t="str">
        <f>IF('Levier 3'!L30="Oui",D36/E36,"so")</f>
        <v>so</v>
      </c>
      <c r="G36" s="63" t="str">
        <f>IF('Levier 3'!L30="Oui",D36/E46,"so")</f>
        <v>so</v>
      </c>
    </row>
    <row r="37" spans="1:7" s="5" customFormat="1" ht="36.75" customHeight="1" x14ac:dyDescent="0.25">
      <c r="A37" s="11" t="s">
        <v>159</v>
      </c>
      <c r="B37" s="195" t="s">
        <v>33</v>
      </c>
      <c r="C37" s="189"/>
      <c r="D37" s="153" t="str">
        <f>IF($B18="Oui",C37-B27,"so")</f>
        <v>so</v>
      </c>
      <c r="E37" s="154" t="str">
        <f>IF($B18="Oui",(B27*0.94)-B27,"so")</f>
        <v>so</v>
      </c>
      <c r="F37" s="64" t="str">
        <f>IF($B18="Oui",D37/E37,"so")</f>
        <v>so</v>
      </c>
      <c r="G37" s="64" t="str">
        <f>IF($B18="Oui",D37/E47,"so")</f>
        <v>so</v>
      </c>
    </row>
    <row r="38" spans="1:7" s="5" customFormat="1" x14ac:dyDescent="0.25">
      <c r="F38" s="156" t="s">
        <v>34</v>
      </c>
    </row>
    <row r="39" spans="1:7" s="5" customFormat="1" x14ac:dyDescent="0.25"/>
    <row r="40" spans="1:7" s="5" customFormat="1" ht="18.75" x14ac:dyDescent="0.25">
      <c r="A40" s="106" t="s">
        <v>35</v>
      </c>
    </row>
    <row r="41" spans="1:7" s="5" customFormat="1" ht="30" x14ac:dyDescent="0.25">
      <c r="A41" s="4" t="s">
        <v>23</v>
      </c>
      <c r="B41" s="4" t="s">
        <v>24</v>
      </c>
      <c r="C41" s="4" t="s">
        <v>25</v>
      </c>
      <c r="D41" s="65" t="s">
        <v>36</v>
      </c>
      <c r="E41" s="65" t="s">
        <v>37</v>
      </c>
      <c r="F41" s="65" t="s">
        <v>38</v>
      </c>
    </row>
    <row r="42" spans="1:7" s="5" customFormat="1" ht="60" x14ac:dyDescent="0.25">
      <c r="A42" s="8" t="s">
        <v>157</v>
      </c>
      <c r="B42" s="188" t="s">
        <v>30</v>
      </c>
      <c r="C42" s="95" t="str">
        <f>IF(B13="Oui",'Levier 1'!G62,"so")</f>
        <v>so</v>
      </c>
      <c r="D42" s="63" t="str">
        <f>IF(B13="Oui",C42-B22,"so")</f>
        <v>so</v>
      </c>
      <c r="E42" s="64" t="str">
        <f>IF(B13="Oui",(B22+10/100)-B22,"so")</f>
        <v>so</v>
      </c>
      <c r="F42" s="63" t="str">
        <f>IF(B13="Oui",D42/E42,"so")</f>
        <v>so</v>
      </c>
    </row>
    <row r="43" spans="1:7" s="5" customFormat="1" ht="37.9" customHeight="1" x14ac:dyDescent="0.25">
      <c r="A43" s="9" t="s">
        <v>158</v>
      </c>
      <c r="B43" s="136" t="s">
        <v>31</v>
      </c>
      <c r="C43" s="201" t="str">
        <f>IF(B14="Oui",'Levier 2'!H243,"so")</f>
        <v>so</v>
      </c>
      <c r="D43" s="202" t="str">
        <f>IF(B14="Oui",C43-B23,"so")</f>
        <v>so</v>
      </c>
      <c r="E43" s="203" t="str">
        <f>IF(B14="Oui",(B23*1.15)-B23,"so")</f>
        <v>so</v>
      </c>
      <c r="F43" s="63" t="str">
        <f>IF(B14="Oui",D43/E43,"so")</f>
        <v>so</v>
      </c>
    </row>
    <row r="44" spans="1:7" s="5" customFormat="1" ht="45" x14ac:dyDescent="0.25">
      <c r="A44" s="9" t="s">
        <v>156</v>
      </c>
      <c r="B44" s="212" t="s">
        <v>162</v>
      </c>
      <c r="C44" s="201"/>
      <c r="D44" s="202"/>
      <c r="E44" s="203"/>
      <c r="F44" s="63"/>
    </row>
    <row r="45" spans="1:7" s="5" customFormat="1" ht="60" x14ac:dyDescent="0.25">
      <c r="A45" s="10" t="s">
        <v>160</v>
      </c>
      <c r="B45" s="250" t="s">
        <v>32</v>
      </c>
      <c r="C45" s="204" t="str">
        <f>IF('Levier 3'!L29="Oui",'Levier 3'!B218,"so")</f>
        <v>so</v>
      </c>
      <c r="D45" s="63" t="str">
        <f>IF('Levier 3'!L29="Oui",C45-B25,"so")</f>
        <v>so</v>
      </c>
      <c r="E45" s="64" t="str">
        <f>IF('Levier 3'!L29="Oui",(B25+10/100)-B25,"so")</f>
        <v>so</v>
      </c>
      <c r="F45" s="63" t="str">
        <f>IF('Levier 3'!L29="Oui",D45/E45,"so")</f>
        <v>so</v>
      </c>
    </row>
    <row r="46" spans="1:7" s="5" customFormat="1" ht="60" x14ac:dyDescent="0.25">
      <c r="A46" s="10" t="s">
        <v>161</v>
      </c>
      <c r="B46" s="251"/>
      <c r="C46" s="204" t="str">
        <f>IF('Levier 3'!L30="Oui",'Levier 3'!B218,"so")</f>
        <v>so</v>
      </c>
      <c r="D46" s="63" t="str">
        <f>IF('Levier 3'!L30="Oui",C46-B26,"so")</f>
        <v>so</v>
      </c>
      <c r="E46" s="64" t="str">
        <f>IF('Levier 3'!L30="Oui",(B26+20/100)-B26,"so")</f>
        <v>so</v>
      </c>
      <c r="F46" s="63" t="str">
        <f>IF('Levier 3'!L30="Oui",D46/E46,"so")</f>
        <v>so</v>
      </c>
    </row>
    <row r="47" spans="1:7" s="5" customFormat="1" ht="45" x14ac:dyDescent="0.25">
      <c r="A47" s="11" t="s">
        <v>159</v>
      </c>
      <c r="B47" s="195" t="s">
        <v>33</v>
      </c>
      <c r="C47" s="190" t="str">
        <f>IF(B18="Oui",'Levier 4'!G28,"so")</f>
        <v>so</v>
      </c>
      <c r="D47" s="153" t="str">
        <f>IF(B18="Oui",C47-B27,"so")</f>
        <v>so</v>
      </c>
      <c r="E47" s="154" t="str">
        <f>IF(B18="Oui",(B27*0.9)-B27,"so")</f>
        <v>so</v>
      </c>
      <c r="F47" s="63" t="str">
        <f>IF(B18="Oui",D47/E47,"so")</f>
        <v>so</v>
      </c>
    </row>
    <row r="48" spans="1:7"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sheetData>
  <mergeCells count="26">
    <mergeCell ref="B6:C6"/>
    <mergeCell ref="D13:G13"/>
    <mergeCell ref="D14:G14"/>
    <mergeCell ref="D15:G15"/>
    <mergeCell ref="B8:C8"/>
    <mergeCell ref="B10:C10"/>
    <mergeCell ref="B12:C12"/>
    <mergeCell ref="B13:C13"/>
    <mergeCell ref="B14:C14"/>
    <mergeCell ref="B11:C11"/>
    <mergeCell ref="D18:G18"/>
    <mergeCell ref="D16:G17"/>
    <mergeCell ref="B35:B36"/>
    <mergeCell ref="B45:B46"/>
    <mergeCell ref="B1:C1"/>
    <mergeCell ref="B2:C2"/>
    <mergeCell ref="B3:C3"/>
    <mergeCell ref="B4:C4"/>
    <mergeCell ref="B5:C5"/>
    <mergeCell ref="B19:C19"/>
    <mergeCell ref="B9:C9"/>
    <mergeCell ref="B15:C15"/>
    <mergeCell ref="E2:G8"/>
    <mergeCell ref="B16:C16"/>
    <mergeCell ref="B18:C18"/>
    <mergeCell ref="B7:C7"/>
  </mergeCells>
  <phoneticPr fontId="6" type="noConversion"/>
  <pageMargins left="0.7" right="0.7" top="0.75" bottom="0.75" header="0.3" footer="0.3"/>
  <pageSetup paperSize="9" scale="71" fitToHeight="0" orientation="landscape" verticalDpi="0" r:id="rId1"/>
  <rowBreaks count="1" manualBreakCount="1">
    <brk id="2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T62"/>
  <sheetViews>
    <sheetView topLeftCell="A10" workbookViewId="0">
      <selection activeCell="C17" sqref="C17"/>
    </sheetView>
  </sheetViews>
  <sheetFormatPr baseColWidth="10" defaultColWidth="11.42578125" defaultRowHeight="15" x14ac:dyDescent="0.25"/>
  <cols>
    <col min="1" max="1" width="47.140625" customWidth="1"/>
    <col min="2" max="2" width="31.42578125" customWidth="1"/>
    <col min="3" max="3" width="7.5703125" customWidth="1"/>
    <col min="4" max="4" width="28.140625" customWidth="1"/>
    <col min="5" max="5" width="32.140625" customWidth="1"/>
    <col min="6" max="6" width="31.5703125" customWidth="1"/>
    <col min="7" max="7" width="31.85546875" customWidth="1"/>
    <col min="8" max="8" width="29.85546875" customWidth="1"/>
    <col min="9" max="9" width="4.7109375" customWidth="1"/>
    <col min="10" max="10" width="27.85546875" customWidth="1"/>
    <col min="11" max="11" width="23.7109375" customWidth="1"/>
    <col min="12" max="12" width="22.85546875" customWidth="1"/>
  </cols>
  <sheetData>
    <row r="1" spans="1:46" ht="52.9" customHeight="1" x14ac:dyDescent="0.25">
      <c r="A1" s="111" t="s">
        <v>157</v>
      </c>
      <c r="B1" s="139" t="s">
        <v>39</v>
      </c>
      <c r="C1" s="5"/>
      <c r="D1" s="277" t="s">
        <v>40</v>
      </c>
      <c r="E1" s="277"/>
      <c r="F1" s="277"/>
      <c r="G1" s="277"/>
      <c r="H1" s="277"/>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6" ht="15.75" x14ac:dyDescent="0.25">
      <c r="A2" s="112" t="s">
        <v>41</v>
      </c>
      <c r="B2" s="13"/>
      <c r="C2" s="5"/>
      <c r="D2" s="278" t="s">
        <v>42</v>
      </c>
      <c r="E2" s="279"/>
      <c r="F2" s="279"/>
      <c r="G2" s="279"/>
      <c r="H2" s="278"/>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x14ac:dyDescent="0.25">
      <c r="A3" s="5"/>
      <c r="B3" s="5"/>
      <c r="C3" s="5"/>
      <c r="D3" s="280"/>
      <c r="E3" s="281"/>
      <c r="F3" s="281"/>
      <c r="G3" s="281"/>
      <c r="H3" s="282"/>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ht="56.25" customHeight="1" x14ac:dyDescent="0.25">
      <c r="A4" s="74" t="s">
        <v>43</v>
      </c>
      <c r="B4" s="6"/>
      <c r="C4" s="5"/>
      <c r="D4" s="283"/>
      <c r="E4" s="284"/>
      <c r="F4" s="284"/>
      <c r="G4" s="284"/>
      <c r="H4" s="28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x14ac:dyDescent="0.25">
      <c r="A5" s="5"/>
      <c r="B5" s="5"/>
      <c r="C5" s="5"/>
      <c r="D5" s="5"/>
      <c r="E5" s="122"/>
      <c r="F5" s="122"/>
      <c r="G5" s="122"/>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46" ht="30" x14ac:dyDescent="0.25">
      <c r="A6" s="15" t="s">
        <v>44</v>
      </c>
      <c r="B6" s="142" t="s">
        <v>45</v>
      </c>
      <c r="C6" s="5"/>
      <c r="D6" s="124" t="s">
        <v>46</v>
      </c>
      <c r="E6" s="125" t="s">
        <v>47</v>
      </c>
      <c r="F6" s="125" t="s">
        <v>48</v>
      </c>
      <c r="G6" s="125" t="s">
        <v>49</v>
      </c>
      <c r="H6" s="124" t="s">
        <v>50</v>
      </c>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0" x14ac:dyDescent="0.25">
      <c r="A7" s="91" t="s">
        <v>51</v>
      </c>
      <c r="B7" s="130"/>
      <c r="C7" s="5"/>
      <c r="D7" s="74"/>
      <c r="E7" s="131"/>
      <c r="F7" s="131"/>
      <c r="G7" s="131"/>
      <c r="H7" s="74"/>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row>
    <row r="8" spans="1:46" ht="30" x14ac:dyDescent="0.25">
      <c r="A8" s="91" t="s">
        <v>52</v>
      </c>
      <c r="B8" s="130"/>
      <c r="C8" s="5"/>
      <c r="D8" s="74"/>
      <c r="E8" s="131"/>
      <c r="F8" s="131"/>
      <c r="G8" s="131"/>
      <c r="H8" s="74"/>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ht="14.45" customHeight="1" x14ac:dyDescent="0.25">
      <c r="A9" s="91" t="s">
        <v>53</v>
      </c>
      <c r="B9" s="130"/>
      <c r="C9" s="5"/>
      <c r="D9" s="74"/>
      <c r="E9" s="74"/>
      <c r="F9" s="74"/>
      <c r="G9" s="74"/>
      <c r="H9" s="74"/>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row>
    <row r="10" spans="1:46" ht="15.75" thickBot="1" x14ac:dyDescent="0.3">
      <c r="A10" s="186"/>
      <c r="B10" s="127"/>
      <c r="C10" s="12"/>
      <c r="D10" s="127"/>
      <c r="E10" s="127"/>
      <c r="F10" s="127"/>
      <c r="G10" s="127"/>
      <c r="H10" s="12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row>
    <row r="11" spans="1:46" ht="15.75" thickBot="1" x14ac:dyDescent="0.3">
      <c r="A11" s="213" t="s">
        <v>54</v>
      </c>
      <c r="B11" s="215"/>
      <c r="C11" s="5"/>
      <c r="D11" s="74"/>
      <c r="E11" s="74"/>
      <c r="F11" s="74"/>
      <c r="G11" s="74"/>
      <c r="H11" s="7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6" ht="14.45" customHeight="1" thickBot="1" x14ac:dyDescent="0.3">
      <c r="A12" s="213" t="s">
        <v>55</v>
      </c>
      <c r="B12" s="215"/>
      <c r="C12" s="5"/>
      <c r="D12" s="74"/>
      <c r="E12" s="74"/>
      <c r="F12" s="74"/>
      <c r="G12" s="74"/>
      <c r="H12" s="7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1:46" ht="15.75" thickBot="1" x14ac:dyDescent="0.3">
      <c r="A13" s="186"/>
      <c r="B13" s="127"/>
      <c r="C13" s="12"/>
      <c r="D13" s="127"/>
      <c r="E13" s="127"/>
      <c r="F13" s="127"/>
      <c r="G13" s="127"/>
      <c r="H13" s="127"/>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1:46" ht="30.75" thickBot="1" x14ac:dyDescent="0.3">
      <c r="A14" s="213" t="s">
        <v>56</v>
      </c>
      <c r="B14" s="215"/>
      <c r="C14" s="5"/>
      <c r="D14" s="74"/>
      <c r="E14" s="74"/>
      <c r="F14" s="74"/>
      <c r="G14" s="74"/>
      <c r="H14" s="7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46" ht="30.75" thickBot="1" x14ac:dyDescent="0.3">
      <c r="A15" s="213" t="s">
        <v>57</v>
      </c>
      <c r="B15" s="215"/>
      <c r="C15" s="5"/>
      <c r="D15" s="74"/>
      <c r="E15" s="74"/>
      <c r="F15" s="74"/>
      <c r="G15" s="74"/>
      <c r="H15" s="7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1:46" ht="15.75" thickBot="1" x14ac:dyDescent="0.3">
      <c r="A16" s="186"/>
      <c r="B16" s="127"/>
      <c r="C16" s="12"/>
      <c r="D16" s="127"/>
      <c r="E16" s="127"/>
      <c r="F16" s="127"/>
      <c r="G16" s="127"/>
      <c r="H16" s="127"/>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1:46" ht="45.75" thickBot="1" x14ac:dyDescent="0.3">
      <c r="A17" s="213" t="s">
        <v>58</v>
      </c>
      <c r="B17" s="215"/>
      <c r="C17" s="5"/>
      <c r="D17" s="74"/>
      <c r="E17" s="74"/>
      <c r="F17" s="74"/>
      <c r="G17" s="74"/>
      <c r="H17" s="74"/>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row>
    <row r="18" spans="1:46" ht="45" x14ac:dyDescent="0.25">
      <c r="A18" s="91" t="s">
        <v>59</v>
      </c>
      <c r="B18" s="214"/>
      <c r="C18" s="5"/>
      <c r="D18" s="74"/>
      <c r="E18" s="74"/>
      <c r="F18" s="74"/>
      <c r="G18" s="74"/>
      <c r="H18" s="74"/>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row>
    <row r="19" spans="1:46" ht="15.75" thickBot="1" x14ac:dyDescent="0.3">
      <c r="A19" s="186"/>
      <c r="B19" s="127"/>
      <c r="C19" s="12"/>
      <c r="D19" s="127"/>
      <c r="E19" s="127"/>
      <c r="F19" s="127"/>
      <c r="G19" s="127"/>
      <c r="H19" s="127"/>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row>
    <row r="20" spans="1:46" ht="30.75" thickBot="1" x14ac:dyDescent="0.3">
      <c r="A20" s="213" t="s">
        <v>168</v>
      </c>
      <c r="B20" s="215"/>
      <c r="C20" s="5"/>
      <c r="D20" s="74"/>
      <c r="E20" s="74"/>
      <c r="F20" s="74"/>
      <c r="G20" s="74"/>
      <c r="H20" s="74"/>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row>
    <row r="21" spans="1:46" ht="30" x14ac:dyDescent="0.25">
      <c r="A21" s="91" t="s">
        <v>169</v>
      </c>
      <c r="B21" s="214"/>
      <c r="C21" s="5"/>
      <c r="D21" s="74"/>
      <c r="E21" s="74"/>
      <c r="F21" s="74"/>
      <c r="G21" s="74"/>
      <c r="H21" s="74"/>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row>
    <row r="22" spans="1:46" ht="15.75" thickBot="1" x14ac:dyDescent="0.3">
      <c r="A22" s="187"/>
      <c r="B22" s="127"/>
      <c r="C22" s="5"/>
      <c r="D22" s="74"/>
      <c r="E22" s="74"/>
      <c r="F22" s="74"/>
      <c r="G22" s="74"/>
      <c r="H22" s="7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row>
    <row r="23" spans="1:46" ht="15.75" thickBot="1" x14ac:dyDescent="0.3">
      <c r="A23" s="219" t="s">
        <v>167</v>
      </c>
      <c r="B23" s="215"/>
      <c r="C23" s="12"/>
      <c r="D23" s="127"/>
      <c r="E23" s="127"/>
      <c r="F23" s="127"/>
      <c r="G23" s="127"/>
      <c r="H23" s="127"/>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row>
    <row r="24" spans="1:46" x14ac:dyDescent="0.25">
      <c r="A24" s="187"/>
      <c r="B24" s="127"/>
      <c r="C24" s="5"/>
      <c r="D24" s="74"/>
      <c r="E24" s="74"/>
      <c r="F24" s="74"/>
      <c r="G24" s="74"/>
      <c r="H24" s="74"/>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ht="60" x14ac:dyDescent="0.25">
      <c r="A25" s="91" t="s">
        <v>166</v>
      </c>
      <c r="B25" s="130"/>
      <c r="C25" s="12"/>
      <c r="D25" s="127"/>
      <c r="E25" s="127"/>
      <c r="F25" s="127"/>
      <c r="G25" s="127"/>
      <c r="H25" s="12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ht="15.75" thickBot="1" x14ac:dyDescent="0.3">
      <c r="A26" s="12"/>
      <c r="B26" s="12"/>
      <c r="C26" s="5"/>
      <c r="D26" s="74"/>
      <c r="E26" s="74"/>
      <c r="F26" s="74"/>
      <c r="G26" s="74"/>
      <c r="H26" s="74"/>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ht="15.75" thickBot="1" x14ac:dyDescent="0.3">
      <c r="A27" s="216" t="s">
        <v>60</v>
      </c>
      <c r="B27" s="218">
        <f>B23+B20+B17+B15+B14+B12+B11</f>
        <v>0</v>
      </c>
      <c r="C27" s="12"/>
      <c r="D27" s="12"/>
      <c r="E27" s="12"/>
      <c r="F27" s="12"/>
      <c r="G27" s="12"/>
      <c r="H27" s="12"/>
      <c r="I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x14ac:dyDescent="0.25">
      <c r="A28" s="18" t="s">
        <v>61</v>
      </c>
      <c r="B28" s="217">
        <f>SUM(B7:B25)</f>
        <v>0</v>
      </c>
      <c r="C28" s="21"/>
      <c r="D28" s="20">
        <f>D24+D21+D20+D17+D15+D14+D12+D11</f>
        <v>0</v>
      </c>
      <c r="E28" s="20">
        <f>E24+E21+E20+E17+E15+E14+E12+E11</f>
        <v>0</v>
      </c>
      <c r="F28" s="20">
        <f>F24+F21+F20+F17+F15+F14+F12+F11</f>
        <v>0</v>
      </c>
      <c r="G28" s="20">
        <f>G24+G21+G20+G17+G15+G14+G12+G11</f>
        <v>0</v>
      </c>
      <c r="H28" s="20">
        <f>H24+H21+H20+H17+H15+H14+H12+H11</f>
        <v>0</v>
      </c>
      <c r="I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x14ac:dyDescent="0.25">
      <c r="A29" s="36" t="s">
        <v>62</v>
      </c>
      <c r="B29" s="133" t="e">
        <f>B27/B28</f>
        <v>#DIV/0!</v>
      </c>
      <c r="C29" s="21"/>
      <c r="D29" s="20">
        <f>SUM(D7:D26)</f>
        <v>0</v>
      </c>
      <c r="E29" s="20">
        <f t="shared" ref="E29:G29" si="0">SUM(E7:E26)</f>
        <v>0</v>
      </c>
      <c r="F29" s="20">
        <f t="shared" si="0"/>
        <v>0</v>
      </c>
      <c r="G29" s="20">
        <f t="shared" si="0"/>
        <v>0</v>
      </c>
      <c r="H29" s="20">
        <f>SUM(H7:H26)</f>
        <v>0</v>
      </c>
      <c r="I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x14ac:dyDescent="0.25">
      <c r="A30" s="5"/>
      <c r="B30" s="5"/>
      <c r="C30" s="5"/>
      <c r="D30" s="132" t="e">
        <f>ROUND(D28/D29,2)</f>
        <v>#DIV/0!</v>
      </c>
      <c r="E30" s="132" t="e">
        <f t="shared" ref="E30:H30" si="1">ROUND(E28/E29,2)</f>
        <v>#DIV/0!</v>
      </c>
      <c r="F30" s="132" t="e">
        <f t="shared" si="1"/>
        <v>#DIV/0!</v>
      </c>
      <c r="G30" s="132" t="e">
        <f t="shared" si="1"/>
        <v>#DIV/0!</v>
      </c>
      <c r="H30" s="132" t="e">
        <f t="shared" si="1"/>
        <v>#DIV/0!</v>
      </c>
      <c r="I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ht="30" x14ac:dyDescent="0.25">
      <c r="A32" s="5"/>
      <c r="B32" s="5"/>
      <c r="C32" s="5"/>
      <c r="D32" s="5"/>
      <c r="E32" s="5"/>
      <c r="F32" s="99" t="s">
        <v>63</v>
      </c>
      <c r="G32" s="96" t="s">
        <v>165</v>
      </c>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row>
    <row r="33" spans="1:46" x14ac:dyDescent="0.25">
      <c r="A33" s="5"/>
      <c r="B33" s="5"/>
      <c r="C33" s="5"/>
      <c r="D33" s="5"/>
      <c r="E33" s="5"/>
      <c r="F33" s="233" t="e">
        <f>(B29+0.1)</f>
        <v>#DIV/0!</v>
      </c>
      <c r="G33" s="232" t="e">
        <f>B29+(0.1*0.35)</f>
        <v>#DIV/0!</v>
      </c>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1:46" x14ac:dyDescent="0.25">
      <c r="A34" s="5"/>
      <c r="B34" s="5"/>
      <c r="C34" s="5"/>
      <c r="D34" s="5"/>
      <c r="E34" s="5"/>
      <c r="F34" s="100"/>
      <c r="G34" s="101"/>
      <c r="H34" s="101"/>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row>
    <row r="35" spans="1:46" ht="23.25" x14ac:dyDescent="0.25">
      <c r="A35" s="22" t="s">
        <v>64</v>
      </c>
      <c r="B35" s="22" t="s">
        <v>157</v>
      </c>
      <c r="C35" s="22"/>
      <c r="D35" s="22"/>
      <c r="E35" s="22"/>
      <c r="F35" s="22"/>
      <c r="G35" s="22"/>
      <c r="H35" s="3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row>
    <row r="36" spans="1:46" ht="31.9" customHeight="1" x14ac:dyDescent="0.2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row>
    <row r="37" spans="1:46" x14ac:dyDescent="0.25">
      <c r="A37" s="24" t="s">
        <v>44</v>
      </c>
      <c r="B37" s="23" t="s">
        <v>46</v>
      </c>
      <c r="C37" s="286" t="s">
        <v>47</v>
      </c>
      <c r="D37" s="286"/>
      <c r="E37" s="23" t="s">
        <v>48</v>
      </c>
      <c r="F37" s="23" t="s">
        <v>49</v>
      </c>
      <c r="G37" s="23" t="s">
        <v>50</v>
      </c>
    </row>
    <row r="38" spans="1:46" x14ac:dyDescent="0.25">
      <c r="A38" s="25" t="s">
        <v>65</v>
      </c>
      <c r="B38" s="26"/>
      <c r="C38" s="287"/>
      <c r="D38" s="287"/>
      <c r="E38" s="26"/>
      <c r="F38" s="26"/>
      <c r="G38" s="26"/>
      <c r="H38" t="s">
        <v>170</v>
      </c>
    </row>
    <row r="39" spans="1:46" ht="159" customHeight="1" x14ac:dyDescent="0.25">
      <c r="A39" s="25" t="s">
        <v>44</v>
      </c>
      <c r="B39" s="27"/>
      <c r="C39" s="288"/>
      <c r="D39" s="288"/>
      <c r="E39" s="27"/>
      <c r="F39" s="27"/>
      <c r="G39" s="27"/>
    </row>
    <row r="40" spans="1:46" ht="30" x14ac:dyDescent="0.25">
      <c r="A40" s="91" t="s">
        <v>51</v>
      </c>
      <c r="B40" s="196"/>
      <c r="C40" s="274"/>
      <c r="D40" s="274"/>
      <c r="E40" s="74"/>
      <c r="F40" s="74"/>
      <c r="G40" s="74"/>
    </row>
    <row r="41" spans="1:46" ht="28.9" customHeight="1" x14ac:dyDescent="0.25">
      <c r="A41" s="91" t="s">
        <v>52</v>
      </c>
      <c r="B41" s="196"/>
      <c r="C41" s="274"/>
      <c r="D41" s="274"/>
      <c r="E41" s="74"/>
      <c r="F41" s="74"/>
      <c r="G41" s="74"/>
    </row>
    <row r="42" spans="1:46" ht="30" x14ac:dyDescent="0.25">
      <c r="A42" s="91" t="s">
        <v>53</v>
      </c>
      <c r="B42" s="196"/>
      <c r="C42" s="274"/>
      <c r="D42" s="274"/>
      <c r="E42" s="74"/>
      <c r="F42" s="74"/>
      <c r="G42" s="74"/>
    </row>
    <row r="43" spans="1:46" x14ac:dyDescent="0.25">
      <c r="A43" s="186"/>
      <c r="B43" s="127"/>
      <c r="C43" s="275"/>
      <c r="D43" s="275"/>
      <c r="E43" s="127"/>
      <c r="F43" s="127"/>
      <c r="G43" s="127"/>
    </row>
    <row r="44" spans="1:46" x14ac:dyDescent="0.25">
      <c r="A44" s="213" t="s">
        <v>54</v>
      </c>
      <c r="B44" s="196"/>
      <c r="C44" s="274"/>
      <c r="D44" s="274"/>
      <c r="E44" s="74"/>
      <c r="F44" s="74"/>
      <c r="G44" s="74"/>
    </row>
    <row r="45" spans="1:46" ht="30" x14ac:dyDescent="0.25">
      <c r="A45" s="213" t="s">
        <v>55</v>
      </c>
      <c r="B45" s="196"/>
      <c r="C45" s="274"/>
      <c r="D45" s="274"/>
      <c r="E45" s="74"/>
      <c r="F45" s="74"/>
      <c r="G45" s="74"/>
    </row>
    <row r="46" spans="1:46" ht="14.45" customHeight="1" x14ac:dyDescent="0.25">
      <c r="A46" s="186"/>
      <c r="B46" s="127"/>
      <c r="C46" s="275"/>
      <c r="D46" s="275"/>
      <c r="E46" s="127"/>
      <c r="F46" s="127"/>
      <c r="G46" s="127"/>
    </row>
    <row r="47" spans="1:46" ht="30" x14ac:dyDescent="0.25">
      <c r="A47" s="213" t="s">
        <v>56</v>
      </c>
      <c r="B47" s="196"/>
      <c r="C47" s="274"/>
      <c r="D47" s="274"/>
      <c r="E47" s="74"/>
      <c r="F47" s="74"/>
      <c r="G47" s="74"/>
    </row>
    <row r="48" spans="1:46" ht="28.9" customHeight="1" x14ac:dyDescent="0.25">
      <c r="A48" s="213" t="s">
        <v>57</v>
      </c>
      <c r="B48" s="196"/>
      <c r="C48" s="274"/>
      <c r="D48" s="274"/>
      <c r="E48" s="74"/>
      <c r="F48" s="74"/>
      <c r="G48" s="74"/>
    </row>
    <row r="49" spans="1:7" x14ac:dyDescent="0.25">
      <c r="A49" s="186"/>
      <c r="B49" s="127"/>
      <c r="C49" s="275"/>
      <c r="D49" s="275"/>
      <c r="E49" s="127"/>
      <c r="F49" s="127"/>
      <c r="G49" s="127"/>
    </row>
    <row r="50" spans="1:7" ht="45" x14ac:dyDescent="0.25">
      <c r="A50" s="213" t="s">
        <v>58</v>
      </c>
      <c r="B50" s="196"/>
      <c r="C50" s="274"/>
      <c r="D50" s="274"/>
      <c r="E50" s="74"/>
      <c r="F50" s="74"/>
      <c r="G50" s="74"/>
    </row>
    <row r="51" spans="1:7" ht="45" x14ac:dyDescent="0.25">
      <c r="A51" s="91" t="s">
        <v>59</v>
      </c>
      <c r="B51" s="196"/>
      <c r="C51" s="274"/>
      <c r="D51" s="274"/>
      <c r="E51" s="74"/>
      <c r="F51" s="74"/>
      <c r="G51" s="74"/>
    </row>
    <row r="52" spans="1:7" x14ac:dyDescent="0.25">
      <c r="A52" s="186"/>
      <c r="B52" s="127"/>
      <c r="C52" s="275"/>
      <c r="D52" s="275"/>
      <c r="E52" s="127"/>
      <c r="F52" s="127"/>
      <c r="G52" s="127"/>
    </row>
    <row r="53" spans="1:7" ht="30" x14ac:dyDescent="0.25">
      <c r="A53" s="213" t="s">
        <v>168</v>
      </c>
      <c r="B53" s="196"/>
      <c r="C53" s="274"/>
      <c r="D53" s="274"/>
      <c r="E53" s="74"/>
      <c r="F53" s="74"/>
      <c r="G53" s="74"/>
    </row>
    <row r="54" spans="1:7" ht="30" x14ac:dyDescent="0.25">
      <c r="A54" s="91" t="s">
        <v>169</v>
      </c>
      <c r="B54" s="196"/>
      <c r="C54" s="274"/>
      <c r="D54" s="274"/>
      <c r="E54" s="74"/>
      <c r="F54" s="74"/>
      <c r="G54" s="74"/>
    </row>
    <row r="55" spans="1:7" x14ac:dyDescent="0.25">
      <c r="A55" s="187"/>
      <c r="B55" s="127"/>
      <c r="C55" s="275"/>
      <c r="D55" s="275"/>
      <c r="E55" s="127"/>
      <c r="F55" s="127"/>
      <c r="G55" s="127"/>
    </row>
    <row r="56" spans="1:7" x14ac:dyDescent="0.25">
      <c r="A56" s="219" t="s">
        <v>167</v>
      </c>
      <c r="B56" s="74"/>
      <c r="C56" s="274"/>
      <c r="D56" s="274"/>
      <c r="E56" s="74"/>
      <c r="F56" s="74"/>
      <c r="G56" s="74"/>
    </row>
    <row r="57" spans="1:7" x14ac:dyDescent="0.25">
      <c r="A57" s="187"/>
      <c r="B57" s="127"/>
      <c r="C57" s="275"/>
      <c r="D57" s="275"/>
      <c r="E57" s="127"/>
      <c r="F57" s="127"/>
      <c r="G57" s="127"/>
    </row>
    <row r="58" spans="1:7" ht="60" x14ac:dyDescent="0.25">
      <c r="A58" s="91" t="s">
        <v>166</v>
      </c>
      <c r="B58" s="74"/>
      <c r="C58" s="274"/>
      <c r="D58" s="274"/>
      <c r="E58" s="74"/>
      <c r="F58" s="74"/>
      <c r="G58" s="74"/>
    </row>
    <row r="59" spans="1:7" x14ac:dyDescent="0.25">
      <c r="A59" s="127"/>
      <c r="B59" s="12"/>
      <c r="C59" s="275"/>
      <c r="D59" s="275"/>
      <c r="E59" s="12"/>
      <c r="F59" s="12"/>
      <c r="G59" s="12"/>
    </row>
    <row r="60" spans="1:7" x14ac:dyDescent="0.25">
      <c r="A60" s="19" t="s">
        <v>60</v>
      </c>
      <c r="B60" s="31">
        <f>B56+B53+B50+B48+B47+B45+B44</f>
        <v>0</v>
      </c>
      <c r="C60" s="276">
        <f t="shared" ref="C60:G60" si="2">C56+C53+C50+C48+C47+C45+C44</f>
        <v>0</v>
      </c>
      <c r="D60" s="257"/>
      <c r="E60" s="31">
        <f>E56+E53+E50+E48+E47+E45+E44</f>
        <v>0</v>
      </c>
      <c r="F60" s="31">
        <f t="shared" si="2"/>
        <v>0</v>
      </c>
      <c r="G60" s="31">
        <f t="shared" si="2"/>
        <v>0</v>
      </c>
    </row>
    <row r="61" spans="1:7" x14ac:dyDescent="0.25">
      <c r="A61" s="19" t="s">
        <v>61</v>
      </c>
      <c r="B61" s="32">
        <f>SUM(B40:B58)</f>
        <v>0</v>
      </c>
      <c r="C61" s="271">
        <f>SUM(C40:D58)</f>
        <v>0</v>
      </c>
      <c r="D61" s="271"/>
      <c r="E61" s="31">
        <f>SUM(E40:E58)</f>
        <v>0</v>
      </c>
      <c r="F61" s="31">
        <f>SUM(F40:F58)</f>
        <v>0</v>
      </c>
      <c r="G61" s="31">
        <f>SUM(G40:G58)</f>
        <v>0</v>
      </c>
    </row>
    <row r="62" spans="1:7" x14ac:dyDescent="0.25">
      <c r="A62" s="19" t="s">
        <v>30</v>
      </c>
      <c r="B62" s="220" t="e">
        <f>ROUND(B60/B61,2)</f>
        <v>#DIV/0!</v>
      </c>
      <c r="C62" s="272" t="e">
        <f>C60/C61</f>
        <v>#DIV/0!</v>
      </c>
      <c r="D62" s="273"/>
      <c r="E62" s="220" t="e">
        <f>E60/E61</f>
        <v>#DIV/0!</v>
      </c>
      <c r="F62" s="220" t="e">
        <f t="shared" ref="F62:G62" si="3">F60/F61</f>
        <v>#DIV/0!</v>
      </c>
      <c r="G62" s="220" t="e">
        <f t="shared" si="3"/>
        <v>#DIV/0!</v>
      </c>
    </row>
  </sheetData>
  <mergeCells count="29">
    <mergeCell ref="D1:H1"/>
    <mergeCell ref="D2:H2"/>
    <mergeCell ref="D3:H4"/>
    <mergeCell ref="C56:D56"/>
    <mergeCell ref="C48:D48"/>
    <mergeCell ref="C47:D47"/>
    <mergeCell ref="C49:D49"/>
    <mergeCell ref="C50:D50"/>
    <mergeCell ref="C55:D55"/>
    <mergeCell ref="C37:D37"/>
    <mergeCell ref="C38:D38"/>
    <mergeCell ref="C39:D39"/>
    <mergeCell ref="C40:D40"/>
    <mergeCell ref="C41:D41"/>
    <mergeCell ref="C42:D42"/>
    <mergeCell ref="C45:D45"/>
    <mergeCell ref="C44:D44"/>
    <mergeCell ref="C43:D43"/>
    <mergeCell ref="C46:D46"/>
    <mergeCell ref="C51:D51"/>
    <mergeCell ref="C52:D52"/>
    <mergeCell ref="C61:D61"/>
    <mergeCell ref="C62:D62"/>
    <mergeCell ref="C53:D53"/>
    <mergeCell ref="C54:D54"/>
    <mergeCell ref="C59:D59"/>
    <mergeCell ref="C60:D60"/>
    <mergeCell ref="C57:D57"/>
    <mergeCell ref="C58:D58"/>
  </mergeCells>
  <phoneticPr fontId="6" type="noConversion"/>
  <pageMargins left="0.25" right="0.25" top="0.75" bottom="0.75" header="0.3" footer="0.3"/>
  <pageSetup paperSize="9" scale="58" fitToHeight="0" orientation="landscape"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O243"/>
  <sheetViews>
    <sheetView zoomScaleNormal="100" workbookViewId="0">
      <pane ySplit="6" topLeftCell="A7" activePane="bottomLeft" state="frozen"/>
      <selection activeCell="E12" sqref="E12:F12"/>
      <selection pane="bottomLeft" activeCell="P65" sqref="P65"/>
    </sheetView>
  </sheetViews>
  <sheetFormatPr baseColWidth="10" defaultColWidth="11.42578125" defaultRowHeight="15" x14ac:dyDescent="0.25"/>
  <cols>
    <col min="1" max="1" width="20.7109375" customWidth="1"/>
    <col min="2" max="2" width="19.42578125" customWidth="1"/>
    <col min="3" max="3" width="19.140625" customWidth="1"/>
    <col min="4" max="4" width="15.5703125" customWidth="1"/>
    <col min="5" max="5" width="24.140625" customWidth="1"/>
    <col min="6" max="6" width="22.7109375" customWidth="1"/>
    <col min="7" max="7" width="20.28515625" customWidth="1"/>
    <col min="8" max="8" width="23.28515625" customWidth="1"/>
    <col min="9" max="9" width="12.7109375" customWidth="1"/>
    <col min="10" max="10" width="24.28515625" customWidth="1"/>
    <col min="11" max="11" width="19.5703125" customWidth="1"/>
    <col min="12" max="12" width="15.85546875" customWidth="1"/>
    <col min="13" max="13" width="18" customWidth="1"/>
    <col min="14" max="16" width="17.7109375" customWidth="1"/>
    <col min="17" max="17" width="16.28515625" customWidth="1"/>
    <col min="18" max="18" width="3" customWidth="1"/>
    <col min="19" max="19" width="23.42578125" customWidth="1"/>
    <col min="20" max="20" width="17.140625" customWidth="1"/>
    <col min="21" max="21" width="21.7109375" customWidth="1"/>
    <col min="22" max="22" width="19.85546875" customWidth="1"/>
    <col min="23" max="23" width="17.7109375" customWidth="1"/>
    <col min="24" max="24" width="25" customWidth="1"/>
    <col min="25" max="25" width="17.28515625" customWidth="1"/>
    <col min="26" max="26" width="18.7109375" customWidth="1"/>
    <col min="27" max="27" width="22.7109375" customWidth="1"/>
    <col min="28" max="28" width="21.42578125" customWidth="1"/>
    <col min="29" max="29" width="19.7109375" customWidth="1"/>
    <col min="30" max="30" width="17.85546875" customWidth="1"/>
    <col min="31" max="31" width="18.7109375" customWidth="1"/>
    <col min="32" max="32" width="19.42578125" customWidth="1"/>
    <col min="33" max="33" width="21.7109375" customWidth="1"/>
    <col min="34" max="34" width="20.42578125" customWidth="1"/>
    <col min="35" max="35" width="23.42578125" customWidth="1"/>
    <col min="36" max="36" width="21.7109375" customWidth="1"/>
    <col min="37" max="37" width="19.7109375" customWidth="1"/>
    <col min="38" max="38" width="21.28515625" customWidth="1"/>
    <col min="39" max="39" width="19.7109375" customWidth="1"/>
    <col min="40" max="41" width="20.85546875" customWidth="1"/>
  </cols>
  <sheetData>
    <row r="1" spans="1:41" ht="37.15" customHeight="1" x14ac:dyDescent="0.25">
      <c r="A1" s="299" t="s">
        <v>13</v>
      </c>
      <c r="B1" s="299"/>
      <c r="C1" s="298" t="s">
        <v>66</v>
      </c>
      <c r="D1" s="298"/>
      <c r="E1" s="298"/>
      <c r="F1" s="122"/>
      <c r="J1" s="294" t="s">
        <v>40</v>
      </c>
      <c r="K1" s="294"/>
      <c r="L1" s="294"/>
      <c r="M1" s="294"/>
      <c r="N1" s="294"/>
      <c r="O1" s="294"/>
      <c r="P1" s="294"/>
      <c r="Q1" s="294"/>
    </row>
    <row r="2" spans="1:41" ht="15.75" x14ac:dyDescent="0.25">
      <c r="A2" s="110" t="s">
        <v>67</v>
      </c>
      <c r="B2" s="109"/>
      <c r="C2" s="109"/>
      <c r="D2" s="109"/>
      <c r="E2" s="109"/>
      <c r="F2" s="118"/>
      <c r="G2" s="118"/>
      <c r="H2" s="118"/>
      <c r="J2" s="295" t="s">
        <v>42</v>
      </c>
      <c r="K2" s="296"/>
      <c r="L2" s="296"/>
      <c r="M2" s="296"/>
      <c r="N2" s="296"/>
      <c r="O2" s="296"/>
      <c r="P2" s="296"/>
      <c r="Q2" s="296"/>
    </row>
    <row r="3" spans="1:41" ht="51" customHeight="1" x14ac:dyDescent="0.25">
      <c r="F3" s="118"/>
      <c r="G3" s="118"/>
      <c r="H3" s="118"/>
      <c r="J3" s="297"/>
      <c r="K3" s="297"/>
      <c r="L3" s="297"/>
      <c r="M3" s="297"/>
      <c r="N3" s="297"/>
      <c r="O3" s="297"/>
      <c r="P3" s="297"/>
      <c r="Q3" s="297"/>
    </row>
    <row r="4" spans="1:41" ht="15.75" x14ac:dyDescent="0.25">
      <c r="A4" s="292" t="s">
        <v>45</v>
      </c>
      <c r="B4" s="292"/>
      <c r="C4" s="292"/>
      <c r="D4" s="293" t="s">
        <v>68</v>
      </c>
      <c r="E4" s="293"/>
      <c r="F4" s="293"/>
      <c r="G4" s="293"/>
      <c r="H4" s="293"/>
      <c r="J4" s="297"/>
      <c r="K4" s="297"/>
      <c r="L4" s="297"/>
      <c r="M4" s="297"/>
      <c r="N4" s="297"/>
      <c r="O4" s="297"/>
      <c r="P4" s="297"/>
      <c r="Q4" s="297"/>
    </row>
    <row r="5" spans="1:41" x14ac:dyDescent="0.25">
      <c r="A5" s="21"/>
      <c r="B5" s="21"/>
      <c r="C5" s="21"/>
      <c r="D5" s="21"/>
      <c r="F5" s="118"/>
      <c r="G5" s="118"/>
      <c r="H5" s="118"/>
      <c r="J5" s="5"/>
      <c r="K5" s="5"/>
      <c r="L5" s="5"/>
      <c r="M5" s="5"/>
      <c r="N5" s="5"/>
      <c r="O5" s="5"/>
      <c r="P5" s="5"/>
      <c r="Q5" s="5"/>
    </row>
    <row r="6" spans="1:41" ht="45" x14ac:dyDescent="0.25">
      <c r="A6" s="40" t="s">
        <v>69</v>
      </c>
      <c r="B6" s="40" t="s">
        <v>70</v>
      </c>
      <c r="C6" s="40" t="s">
        <v>71</v>
      </c>
      <c r="D6" s="40" t="s">
        <v>72</v>
      </c>
      <c r="E6" s="40" t="s">
        <v>73</v>
      </c>
      <c r="F6" s="117" t="s">
        <v>74</v>
      </c>
      <c r="G6" s="117" t="s">
        <v>75</v>
      </c>
      <c r="H6" s="117" t="s">
        <v>76</v>
      </c>
      <c r="J6" s="40" t="s">
        <v>77</v>
      </c>
      <c r="K6" s="40" t="s">
        <v>78</v>
      </c>
      <c r="L6" s="40" t="s">
        <v>71</v>
      </c>
      <c r="M6" s="40" t="s">
        <v>72</v>
      </c>
      <c r="N6" s="40" t="s">
        <v>73</v>
      </c>
      <c r="O6" s="40" t="s">
        <v>74</v>
      </c>
      <c r="P6" s="40" t="s">
        <v>75</v>
      </c>
      <c r="Q6" s="40" t="s">
        <v>79</v>
      </c>
      <c r="S6" s="38"/>
      <c r="T6" s="38"/>
      <c r="U6" s="38"/>
      <c r="V6" s="38"/>
      <c r="W6" s="38"/>
      <c r="X6" s="38"/>
      <c r="Y6" s="38"/>
      <c r="AA6" s="38"/>
      <c r="AB6" s="38"/>
      <c r="AC6" s="38"/>
      <c r="AD6" s="38"/>
      <c r="AE6" s="38"/>
      <c r="AF6" s="38"/>
      <c r="AG6" s="38"/>
      <c r="AI6" s="38"/>
      <c r="AJ6" s="38"/>
      <c r="AK6" s="38"/>
      <c r="AL6" s="38"/>
      <c r="AM6" s="38"/>
      <c r="AN6" s="38"/>
      <c r="AO6" s="38"/>
    </row>
    <row r="7" spans="1:41" x14ac:dyDescent="0.25">
      <c r="A7" s="67"/>
      <c r="B7" s="67"/>
      <c r="C7" s="129" t="str">
        <f>IF(A7&gt;0,DATEDIF(A7,B7,"D")+1,"so")</f>
        <v>so</v>
      </c>
      <c r="D7" s="136"/>
      <c r="E7" s="128"/>
      <c r="F7" s="137">
        <f>100*E7</f>
        <v>0</v>
      </c>
      <c r="G7" s="138"/>
      <c r="H7" s="161" t="str">
        <f>IF(F7&gt;0,(F7/G7)*C7,"so")</f>
        <v>so</v>
      </c>
      <c r="J7" s="289" t="s">
        <v>46</v>
      </c>
      <c r="K7" s="74"/>
      <c r="L7" s="74"/>
      <c r="M7" s="74"/>
      <c r="N7" s="74"/>
      <c r="O7" s="137">
        <f>100*N7</f>
        <v>0</v>
      </c>
      <c r="P7" s="74"/>
      <c r="Q7" s="161" t="str">
        <f>IF(O7&gt;0,(O7/P7)*L7,"so")</f>
        <v>so</v>
      </c>
    </row>
    <row r="8" spans="1:41" ht="13.9" customHeight="1" x14ac:dyDescent="0.25">
      <c r="A8" s="67"/>
      <c r="B8" s="67"/>
      <c r="C8" s="129" t="str">
        <f t="shared" ref="C8:C61" si="0">IF(A8&gt;0,DATEDIF(A8,B8,"D")+1,"so")</f>
        <v>so</v>
      </c>
      <c r="D8" s="136"/>
      <c r="E8" s="128"/>
      <c r="F8" s="137">
        <f t="shared" ref="F8:F61" si="1">100*E8</f>
        <v>0</v>
      </c>
      <c r="G8" s="138"/>
      <c r="H8" s="161" t="str">
        <f>IF(F8&gt;0,(F8/G8)*C8,"so")</f>
        <v>so</v>
      </c>
      <c r="J8" s="289"/>
      <c r="K8" s="74"/>
      <c r="L8" s="74"/>
      <c r="M8" s="74"/>
      <c r="N8" s="74"/>
      <c r="O8" s="137">
        <f t="shared" ref="O8:O61" si="2">100*N8</f>
        <v>0</v>
      </c>
      <c r="P8" s="74"/>
      <c r="Q8" s="161" t="str">
        <f t="shared" ref="Q8:Q61" si="3">IF(O8&gt;0,(O8/P8)*L8,"so")</f>
        <v>so</v>
      </c>
    </row>
    <row r="9" spans="1:41" ht="13.9" customHeight="1" x14ac:dyDescent="0.25">
      <c r="A9" s="67"/>
      <c r="B9" s="67"/>
      <c r="C9" s="72" t="str">
        <f t="shared" si="0"/>
        <v>so</v>
      </c>
      <c r="D9" s="136"/>
      <c r="E9" s="128"/>
      <c r="F9" s="72">
        <f t="shared" si="1"/>
        <v>0</v>
      </c>
      <c r="G9" s="128"/>
      <c r="H9" s="161" t="str">
        <f t="shared" ref="H9:H61" si="4">IF(F9&gt;0,(F9/G9)*C9,"so")</f>
        <v>so</v>
      </c>
      <c r="J9" s="289"/>
      <c r="K9" s="181"/>
      <c r="L9" s="181"/>
      <c r="M9" s="181"/>
      <c r="N9" s="181"/>
      <c r="O9" s="137">
        <f t="shared" si="2"/>
        <v>0</v>
      </c>
      <c r="P9" s="181"/>
      <c r="Q9" s="161" t="str">
        <f t="shared" si="3"/>
        <v>so</v>
      </c>
    </row>
    <row r="10" spans="1:41" ht="14.45" customHeight="1" x14ac:dyDescent="0.25">
      <c r="A10" s="67"/>
      <c r="B10" s="67"/>
      <c r="C10" s="129" t="str">
        <f t="shared" si="0"/>
        <v>so</v>
      </c>
      <c r="D10" s="136"/>
      <c r="E10" s="128"/>
      <c r="F10" s="72">
        <f t="shared" si="1"/>
        <v>0</v>
      </c>
      <c r="G10" s="128"/>
      <c r="H10" s="161" t="str">
        <f t="shared" si="4"/>
        <v>so</v>
      </c>
      <c r="J10" s="289"/>
      <c r="K10" s="181"/>
      <c r="L10" s="181"/>
      <c r="M10" s="181"/>
      <c r="N10" s="181"/>
      <c r="O10" s="137">
        <f t="shared" si="2"/>
        <v>0</v>
      </c>
      <c r="P10" s="181"/>
      <c r="Q10" s="161" t="str">
        <f t="shared" si="3"/>
        <v>so</v>
      </c>
    </row>
    <row r="11" spans="1:41" ht="14.45" customHeight="1" x14ac:dyDescent="0.25">
      <c r="A11" s="67"/>
      <c r="B11" s="67"/>
      <c r="C11" s="129" t="str">
        <f t="shared" si="0"/>
        <v>so</v>
      </c>
      <c r="D11" s="136"/>
      <c r="E11" s="128"/>
      <c r="F11" s="72">
        <f t="shared" si="1"/>
        <v>0</v>
      </c>
      <c r="G11" s="128"/>
      <c r="H11" s="161" t="str">
        <f t="shared" si="4"/>
        <v>so</v>
      </c>
      <c r="J11" s="289"/>
      <c r="K11" s="181"/>
      <c r="L11" s="181"/>
      <c r="M11" s="181"/>
      <c r="N11" s="181"/>
      <c r="O11" s="137">
        <f t="shared" si="2"/>
        <v>0</v>
      </c>
      <c r="P11" s="181"/>
      <c r="Q11" s="161" t="str">
        <f t="shared" si="3"/>
        <v>so</v>
      </c>
    </row>
    <row r="12" spans="1:41" x14ac:dyDescent="0.25">
      <c r="A12" s="67"/>
      <c r="B12" s="67"/>
      <c r="C12" s="129" t="str">
        <f t="shared" si="0"/>
        <v>so</v>
      </c>
      <c r="D12" s="136"/>
      <c r="E12" s="128"/>
      <c r="F12" s="72">
        <f t="shared" si="1"/>
        <v>0</v>
      </c>
      <c r="G12" s="128"/>
      <c r="H12" s="161" t="str">
        <f t="shared" si="4"/>
        <v>so</v>
      </c>
      <c r="J12" s="289"/>
      <c r="K12" s="19"/>
      <c r="L12" s="19"/>
      <c r="M12" s="19"/>
      <c r="N12" s="19"/>
      <c r="O12" s="137">
        <f t="shared" si="2"/>
        <v>0</v>
      </c>
      <c r="P12" s="19"/>
      <c r="Q12" s="161" t="str">
        <f t="shared" si="3"/>
        <v>so</v>
      </c>
    </row>
    <row r="13" spans="1:41" x14ac:dyDescent="0.25">
      <c r="A13" s="67"/>
      <c r="B13" s="67"/>
      <c r="C13" s="129" t="str">
        <f t="shared" si="0"/>
        <v>so</v>
      </c>
      <c r="D13" s="136"/>
      <c r="E13" s="128"/>
      <c r="F13" s="72">
        <f t="shared" si="1"/>
        <v>0</v>
      </c>
      <c r="G13" s="128"/>
      <c r="H13" s="161" t="str">
        <f t="shared" si="4"/>
        <v>so</v>
      </c>
      <c r="J13" s="289"/>
      <c r="K13" s="74"/>
      <c r="L13" s="74"/>
      <c r="M13" s="74"/>
      <c r="N13" s="74"/>
      <c r="O13" s="137">
        <f t="shared" si="2"/>
        <v>0</v>
      </c>
      <c r="P13" s="74"/>
      <c r="Q13" s="161" t="str">
        <f t="shared" si="3"/>
        <v>so</v>
      </c>
    </row>
    <row r="14" spans="1:41" x14ac:dyDescent="0.25">
      <c r="A14" s="67"/>
      <c r="B14" s="67"/>
      <c r="C14" s="129" t="str">
        <f t="shared" si="0"/>
        <v>so</v>
      </c>
      <c r="D14" s="136"/>
      <c r="E14" s="128"/>
      <c r="F14" s="72">
        <f t="shared" si="1"/>
        <v>0</v>
      </c>
      <c r="G14" s="128"/>
      <c r="H14" s="161" t="str">
        <f t="shared" si="4"/>
        <v>so</v>
      </c>
      <c r="J14" s="289"/>
      <c r="K14" s="74"/>
      <c r="L14" s="74"/>
      <c r="M14" s="74"/>
      <c r="N14" s="74"/>
      <c r="O14" s="137">
        <f t="shared" si="2"/>
        <v>0</v>
      </c>
      <c r="P14" s="74"/>
      <c r="Q14" s="161" t="str">
        <f t="shared" si="3"/>
        <v>so</v>
      </c>
    </row>
    <row r="15" spans="1:41" x14ac:dyDescent="0.25">
      <c r="A15" s="67"/>
      <c r="B15" s="67"/>
      <c r="C15" s="129" t="str">
        <f t="shared" si="0"/>
        <v>so</v>
      </c>
      <c r="D15" s="136"/>
      <c r="E15" s="128"/>
      <c r="F15" s="72">
        <f t="shared" si="1"/>
        <v>0</v>
      </c>
      <c r="G15" s="128"/>
      <c r="H15" s="161" t="str">
        <f t="shared" si="4"/>
        <v>so</v>
      </c>
      <c r="J15" s="289"/>
      <c r="K15" s="74"/>
      <c r="L15" s="74"/>
      <c r="M15" s="74"/>
      <c r="N15" s="74"/>
      <c r="O15" s="137">
        <f t="shared" si="2"/>
        <v>0</v>
      </c>
      <c r="P15" s="74"/>
      <c r="Q15" s="161" t="str">
        <f t="shared" si="3"/>
        <v>so</v>
      </c>
    </row>
    <row r="16" spans="1:41" x14ac:dyDescent="0.25">
      <c r="A16" s="67"/>
      <c r="B16" s="67"/>
      <c r="C16" s="129" t="str">
        <f t="shared" si="0"/>
        <v>so</v>
      </c>
      <c r="D16" s="136"/>
      <c r="E16" s="128"/>
      <c r="F16" s="72">
        <f t="shared" si="1"/>
        <v>0</v>
      </c>
      <c r="G16" s="128"/>
      <c r="H16" s="161" t="str">
        <f t="shared" si="4"/>
        <v>so</v>
      </c>
      <c r="J16" s="289"/>
      <c r="K16" s="74"/>
      <c r="L16" s="74"/>
      <c r="M16" s="74"/>
      <c r="N16" s="74"/>
      <c r="O16" s="137">
        <f t="shared" si="2"/>
        <v>0</v>
      </c>
      <c r="P16" s="74"/>
      <c r="Q16" s="161" t="str">
        <f t="shared" si="3"/>
        <v>so</v>
      </c>
    </row>
    <row r="17" spans="1:17" x14ac:dyDescent="0.25">
      <c r="A17" s="67"/>
      <c r="B17" s="67"/>
      <c r="C17" s="129" t="str">
        <f t="shared" si="0"/>
        <v>so</v>
      </c>
      <c r="D17" s="136"/>
      <c r="E17" s="128"/>
      <c r="F17" s="72">
        <f t="shared" si="1"/>
        <v>0</v>
      </c>
      <c r="G17" s="128"/>
      <c r="H17" s="161" t="str">
        <f t="shared" si="4"/>
        <v>so</v>
      </c>
      <c r="J17" s="289"/>
      <c r="K17" s="183"/>
      <c r="L17" s="183"/>
      <c r="M17" s="183"/>
      <c r="N17" s="183"/>
      <c r="O17" s="290" t="s">
        <v>80</v>
      </c>
      <c r="P17" s="291"/>
      <c r="Q17" s="184">
        <f>SUM(Q7:Q16)/365</f>
        <v>0</v>
      </c>
    </row>
    <row r="18" spans="1:17" x14ac:dyDescent="0.25">
      <c r="A18" s="67"/>
      <c r="B18" s="67"/>
      <c r="C18" s="129" t="str">
        <f t="shared" si="0"/>
        <v>so</v>
      </c>
      <c r="D18" s="136"/>
      <c r="E18" s="128"/>
      <c r="F18" s="72">
        <f t="shared" si="1"/>
        <v>0</v>
      </c>
      <c r="G18" s="128"/>
      <c r="H18" s="161" t="str">
        <f t="shared" si="4"/>
        <v>so</v>
      </c>
      <c r="J18" s="289" t="s">
        <v>47</v>
      </c>
      <c r="K18" s="74"/>
      <c r="L18" s="74"/>
      <c r="M18" s="74"/>
      <c r="N18" s="74"/>
      <c r="O18" s="137">
        <f t="shared" si="2"/>
        <v>0</v>
      </c>
      <c r="P18" s="74"/>
      <c r="Q18" s="161" t="str">
        <f t="shared" si="3"/>
        <v>so</v>
      </c>
    </row>
    <row r="19" spans="1:17" ht="14.45" customHeight="1" x14ac:dyDescent="0.25">
      <c r="A19" s="67"/>
      <c r="B19" s="67"/>
      <c r="C19" s="129" t="str">
        <f t="shared" si="0"/>
        <v>so</v>
      </c>
      <c r="D19" s="136"/>
      <c r="E19" s="128"/>
      <c r="F19" s="72">
        <f t="shared" si="1"/>
        <v>0</v>
      </c>
      <c r="G19" s="128"/>
      <c r="H19" s="161" t="str">
        <f t="shared" si="4"/>
        <v>so</v>
      </c>
      <c r="J19" s="289"/>
      <c r="K19" s="74"/>
      <c r="L19" s="74"/>
      <c r="M19" s="74"/>
      <c r="N19" s="74"/>
      <c r="O19" s="137">
        <f t="shared" si="2"/>
        <v>0</v>
      </c>
      <c r="P19" s="74"/>
      <c r="Q19" s="161" t="str">
        <f t="shared" si="3"/>
        <v>so</v>
      </c>
    </row>
    <row r="20" spans="1:17" ht="14.45" customHeight="1" x14ac:dyDescent="0.25">
      <c r="A20" s="67"/>
      <c r="B20" s="67"/>
      <c r="C20" s="129" t="str">
        <f t="shared" si="0"/>
        <v>so</v>
      </c>
      <c r="D20" s="136"/>
      <c r="E20" s="128"/>
      <c r="F20" s="72">
        <f t="shared" si="1"/>
        <v>0</v>
      </c>
      <c r="G20" s="128"/>
      <c r="H20" s="161" t="str">
        <f t="shared" si="4"/>
        <v>so</v>
      </c>
      <c r="J20" s="289"/>
      <c r="K20" s="181"/>
      <c r="L20" s="181"/>
      <c r="M20" s="181"/>
      <c r="N20" s="181"/>
      <c r="O20" s="137">
        <f t="shared" si="2"/>
        <v>0</v>
      </c>
      <c r="P20" s="181"/>
      <c r="Q20" s="161" t="str">
        <f t="shared" si="3"/>
        <v>so</v>
      </c>
    </row>
    <row r="21" spans="1:17" ht="14.45" customHeight="1" x14ac:dyDescent="0.25">
      <c r="A21" s="67"/>
      <c r="B21" s="67"/>
      <c r="C21" s="129" t="str">
        <f t="shared" si="0"/>
        <v>so</v>
      </c>
      <c r="D21" s="136"/>
      <c r="E21" s="128"/>
      <c r="F21" s="72">
        <f t="shared" si="1"/>
        <v>0</v>
      </c>
      <c r="G21" s="128"/>
      <c r="H21" s="161" t="str">
        <f t="shared" si="4"/>
        <v>so</v>
      </c>
      <c r="J21" s="289"/>
      <c r="K21" s="181"/>
      <c r="L21" s="181"/>
      <c r="M21" s="181"/>
      <c r="N21" s="181"/>
      <c r="O21" s="137">
        <f t="shared" si="2"/>
        <v>0</v>
      </c>
      <c r="P21" s="181"/>
      <c r="Q21" s="161" t="str">
        <f t="shared" si="3"/>
        <v>so</v>
      </c>
    </row>
    <row r="22" spans="1:17" ht="14.45" customHeight="1" x14ac:dyDescent="0.25">
      <c r="A22" s="67"/>
      <c r="B22" s="67"/>
      <c r="C22" s="129" t="str">
        <f t="shared" si="0"/>
        <v>so</v>
      </c>
      <c r="D22" s="136"/>
      <c r="E22" s="128"/>
      <c r="F22" s="72">
        <f t="shared" si="1"/>
        <v>0</v>
      </c>
      <c r="G22" s="128"/>
      <c r="H22" s="161" t="str">
        <f t="shared" si="4"/>
        <v>so</v>
      </c>
      <c r="J22" s="289"/>
      <c r="K22" s="181"/>
      <c r="L22" s="181"/>
      <c r="M22" s="181"/>
      <c r="N22" s="181"/>
      <c r="O22" s="137">
        <f t="shared" si="2"/>
        <v>0</v>
      </c>
      <c r="P22" s="181"/>
      <c r="Q22" s="161" t="str">
        <f t="shared" si="3"/>
        <v>so</v>
      </c>
    </row>
    <row r="23" spans="1:17" x14ac:dyDescent="0.25">
      <c r="A23" s="67"/>
      <c r="B23" s="67"/>
      <c r="C23" s="129" t="str">
        <f t="shared" si="0"/>
        <v>so</v>
      </c>
      <c r="D23" s="136"/>
      <c r="E23" s="128"/>
      <c r="F23" s="72">
        <f t="shared" si="1"/>
        <v>0</v>
      </c>
      <c r="G23" s="128"/>
      <c r="H23" s="161" t="str">
        <f t="shared" si="4"/>
        <v>so</v>
      </c>
      <c r="J23" s="289"/>
      <c r="K23" s="178"/>
      <c r="L23" s="178"/>
      <c r="M23" s="178"/>
      <c r="N23" s="178"/>
      <c r="O23" s="137">
        <f t="shared" si="2"/>
        <v>0</v>
      </c>
      <c r="P23" s="178"/>
      <c r="Q23" s="161" t="str">
        <f t="shared" si="3"/>
        <v>so</v>
      </c>
    </row>
    <row r="24" spans="1:17" x14ac:dyDescent="0.25">
      <c r="A24" s="67"/>
      <c r="B24" s="67"/>
      <c r="C24" s="129" t="str">
        <f t="shared" si="0"/>
        <v>so</v>
      </c>
      <c r="D24" s="136"/>
      <c r="E24" s="128"/>
      <c r="F24" s="72">
        <f t="shared" si="1"/>
        <v>0</v>
      </c>
      <c r="G24" s="128"/>
      <c r="H24" s="161" t="str">
        <f t="shared" si="4"/>
        <v>so</v>
      </c>
      <c r="J24" s="289"/>
      <c r="K24" s="179"/>
      <c r="L24" s="179"/>
      <c r="M24" s="179"/>
      <c r="N24" s="179"/>
      <c r="O24" s="137">
        <f t="shared" si="2"/>
        <v>0</v>
      </c>
      <c r="P24" s="179"/>
      <c r="Q24" s="161" t="str">
        <f t="shared" si="3"/>
        <v>so</v>
      </c>
    </row>
    <row r="25" spans="1:17" x14ac:dyDescent="0.25">
      <c r="A25" s="67"/>
      <c r="B25" s="67"/>
      <c r="C25" s="129" t="str">
        <f t="shared" si="0"/>
        <v>so</v>
      </c>
      <c r="D25" s="136"/>
      <c r="E25" s="128"/>
      <c r="F25" s="72">
        <f t="shared" si="1"/>
        <v>0</v>
      </c>
      <c r="G25" s="128"/>
      <c r="H25" s="161" t="str">
        <f t="shared" si="4"/>
        <v>so</v>
      </c>
      <c r="J25" s="289"/>
      <c r="K25" s="179"/>
      <c r="L25" s="179"/>
      <c r="M25" s="179"/>
      <c r="N25" s="179"/>
      <c r="O25" s="137">
        <f t="shared" si="2"/>
        <v>0</v>
      </c>
      <c r="P25" s="179"/>
      <c r="Q25" s="161" t="str">
        <f t="shared" si="3"/>
        <v>so</v>
      </c>
    </row>
    <row r="26" spans="1:17" x14ac:dyDescent="0.25">
      <c r="A26" s="67"/>
      <c r="B26" s="67"/>
      <c r="C26" s="129" t="str">
        <f t="shared" si="0"/>
        <v>so</v>
      </c>
      <c r="D26" s="136"/>
      <c r="E26" s="128"/>
      <c r="F26" s="72">
        <f t="shared" si="1"/>
        <v>0</v>
      </c>
      <c r="G26" s="128"/>
      <c r="H26" s="161" t="str">
        <f t="shared" si="4"/>
        <v>so</v>
      </c>
      <c r="J26" s="289"/>
      <c r="K26" s="179"/>
      <c r="L26" s="179"/>
      <c r="M26" s="179"/>
      <c r="N26" s="179"/>
      <c r="O26" s="137">
        <f t="shared" si="2"/>
        <v>0</v>
      </c>
      <c r="P26" s="179"/>
      <c r="Q26" s="161" t="str">
        <f t="shared" si="3"/>
        <v>so</v>
      </c>
    </row>
    <row r="27" spans="1:17" x14ac:dyDescent="0.25">
      <c r="A27" s="67"/>
      <c r="B27" s="67"/>
      <c r="C27" s="129" t="str">
        <f t="shared" si="0"/>
        <v>so</v>
      </c>
      <c r="D27" s="136"/>
      <c r="E27" s="128"/>
      <c r="F27" s="72">
        <f t="shared" si="1"/>
        <v>0</v>
      </c>
      <c r="G27" s="128"/>
      <c r="H27" s="161" t="str">
        <f t="shared" si="4"/>
        <v>so</v>
      </c>
      <c r="J27" s="289"/>
      <c r="K27" s="179"/>
      <c r="L27" s="179"/>
      <c r="M27" s="179"/>
      <c r="N27" s="179"/>
      <c r="O27" s="137">
        <f t="shared" si="2"/>
        <v>0</v>
      </c>
      <c r="P27" s="179"/>
      <c r="Q27" s="161" t="str">
        <f t="shared" si="3"/>
        <v>so</v>
      </c>
    </row>
    <row r="28" spans="1:17" x14ac:dyDescent="0.25">
      <c r="A28" s="67"/>
      <c r="B28" s="67"/>
      <c r="C28" s="129" t="str">
        <f t="shared" si="0"/>
        <v>so</v>
      </c>
      <c r="D28" s="136"/>
      <c r="E28" s="128"/>
      <c r="F28" s="72">
        <f t="shared" si="1"/>
        <v>0</v>
      </c>
      <c r="G28" s="128"/>
      <c r="H28" s="161" t="str">
        <f t="shared" si="4"/>
        <v>so</v>
      </c>
      <c r="J28" s="289"/>
      <c r="K28" s="185"/>
      <c r="L28" s="185"/>
      <c r="M28" s="185"/>
      <c r="N28" s="185"/>
      <c r="O28" s="290" t="s">
        <v>81</v>
      </c>
      <c r="P28" s="291"/>
      <c r="Q28" s="184">
        <f>SUM(Q18:Q27)/365</f>
        <v>0</v>
      </c>
    </row>
    <row r="29" spans="1:17" x14ac:dyDescent="0.25">
      <c r="A29" s="67"/>
      <c r="B29" s="67"/>
      <c r="C29" s="129" t="str">
        <f t="shared" si="0"/>
        <v>so</v>
      </c>
      <c r="D29" s="136"/>
      <c r="E29" s="128"/>
      <c r="F29" s="72">
        <f t="shared" si="1"/>
        <v>0</v>
      </c>
      <c r="G29" s="128"/>
      <c r="H29" s="161" t="str">
        <f t="shared" si="4"/>
        <v>so</v>
      </c>
      <c r="J29" s="289" t="s">
        <v>48</v>
      </c>
      <c r="K29" s="180"/>
      <c r="L29" s="180"/>
      <c r="M29" s="180"/>
      <c r="N29" s="180"/>
      <c r="O29" s="137">
        <f t="shared" si="2"/>
        <v>0</v>
      </c>
      <c r="P29" s="180"/>
      <c r="Q29" s="161" t="str">
        <f t="shared" si="3"/>
        <v>so</v>
      </c>
    </row>
    <row r="30" spans="1:17" x14ac:dyDescent="0.25">
      <c r="A30" s="67"/>
      <c r="B30" s="67"/>
      <c r="C30" s="129" t="str">
        <f t="shared" si="0"/>
        <v>so</v>
      </c>
      <c r="D30" s="136"/>
      <c r="E30" s="128"/>
      <c r="F30" s="72">
        <f t="shared" si="1"/>
        <v>0</v>
      </c>
      <c r="G30" s="128"/>
      <c r="H30" s="161" t="str">
        <f t="shared" si="4"/>
        <v>so</v>
      </c>
      <c r="J30" s="289"/>
      <c r="K30" s="74"/>
      <c r="L30" s="74"/>
      <c r="M30" s="74"/>
      <c r="N30" s="74"/>
      <c r="O30" s="137">
        <f t="shared" si="2"/>
        <v>0</v>
      </c>
      <c r="P30" s="74"/>
      <c r="Q30" s="161" t="str">
        <f t="shared" si="3"/>
        <v>so</v>
      </c>
    </row>
    <row r="31" spans="1:17" x14ac:dyDescent="0.25">
      <c r="A31" s="67"/>
      <c r="B31" s="67"/>
      <c r="C31" s="129" t="str">
        <f t="shared" si="0"/>
        <v>so</v>
      </c>
      <c r="D31" s="136"/>
      <c r="E31" s="128"/>
      <c r="F31" s="72">
        <f t="shared" si="1"/>
        <v>0</v>
      </c>
      <c r="G31" s="128"/>
      <c r="H31" s="161" t="str">
        <f t="shared" si="4"/>
        <v>so</v>
      </c>
      <c r="J31" s="289"/>
      <c r="K31" s="74"/>
      <c r="L31" s="74"/>
      <c r="M31" s="74"/>
      <c r="N31" s="74"/>
      <c r="O31" s="137">
        <f t="shared" si="2"/>
        <v>0</v>
      </c>
      <c r="P31" s="74"/>
      <c r="Q31" s="161" t="str">
        <f t="shared" si="3"/>
        <v>so</v>
      </c>
    </row>
    <row r="32" spans="1:17" x14ac:dyDescent="0.25">
      <c r="A32" s="67"/>
      <c r="B32" s="67"/>
      <c r="C32" s="129" t="str">
        <f t="shared" si="0"/>
        <v>so</v>
      </c>
      <c r="D32" s="136"/>
      <c r="E32" s="128"/>
      <c r="F32" s="72">
        <f t="shared" si="1"/>
        <v>0</v>
      </c>
      <c r="G32" s="128"/>
      <c r="H32" s="161" t="str">
        <f t="shared" si="4"/>
        <v>so</v>
      </c>
      <c r="J32" s="289"/>
      <c r="K32" s="74"/>
      <c r="L32" s="74"/>
      <c r="M32" s="74"/>
      <c r="N32" s="74"/>
      <c r="O32" s="137">
        <f t="shared" si="2"/>
        <v>0</v>
      </c>
      <c r="P32" s="74"/>
      <c r="Q32" s="161" t="str">
        <f t="shared" si="3"/>
        <v>so</v>
      </c>
    </row>
    <row r="33" spans="1:17" x14ac:dyDescent="0.25">
      <c r="A33" s="67"/>
      <c r="B33" s="67"/>
      <c r="C33" s="129" t="str">
        <f t="shared" si="0"/>
        <v>so</v>
      </c>
      <c r="D33" s="136"/>
      <c r="E33" s="128"/>
      <c r="F33" s="72">
        <f t="shared" si="1"/>
        <v>0</v>
      </c>
      <c r="G33" s="128"/>
      <c r="H33" s="161" t="str">
        <f t="shared" si="4"/>
        <v>so</v>
      </c>
      <c r="J33" s="289"/>
      <c r="K33" s="74"/>
      <c r="L33" s="74"/>
      <c r="M33" s="74"/>
      <c r="N33" s="182"/>
      <c r="O33" s="137">
        <f t="shared" si="2"/>
        <v>0</v>
      </c>
      <c r="P33" s="74"/>
      <c r="Q33" s="161" t="str">
        <f t="shared" si="3"/>
        <v>so</v>
      </c>
    </row>
    <row r="34" spans="1:17" x14ac:dyDescent="0.25">
      <c r="A34" s="67"/>
      <c r="B34" s="67"/>
      <c r="C34" s="129" t="str">
        <f t="shared" si="0"/>
        <v>so</v>
      </c>
      <c r="D34" s="136"/>
      <c r="E34" s="128"/>
      <c r="F34" s="72">
        <f t="shared" si="1"/>
        <v>0</v>
      </c>
      <c r="G34" s="128"/>
      <c r="H34" s="161" t="str">
        <f t="shared" si="4"/>
        <v>so</v>
      </c>
      <c r="J34" s="289"/>
      <c r="K34" s="74"/>
      <c r="L34" s="74"/>
      <c r="M34" s="74"/>
      <c r="N34" s="74"/>
      <c r="O34" s="137">
        <f t="shared" si="2"/>
        <v>0</v>
      </c>
      <c r="P34" s="74"/>
      <c r="Q34" s="161" t="str">
        <f t="shared" si="3"/>
        <v>so</v>
      </c>
    </row>
    <row r="35" spans="1:17" x14ac:dyDescent="0.25">
      <c r="A35" s="67"/>
      <c r="B35" s="67"/>
      <c r="C35" s="129" t="str">
        <f t="shared" si="0"/>
        <v>so</v>
      </c>
      <c r="D35" s="136"/>
      <c r="E35" s="128"/>
      <c r="F35" s="72">
        <f t="shared" si="1"/>
        <v>0</v>
      </c>
      <c r="G35" s="128"/>
      <c r="H35" s="161" t="str">
        <f t="shared" si="4"/>
        <v>so</v>
      </c>
      <c r="J35" s="289"/>
      <c r="K35" s="74"/>
      <c r="L35" s="74"/>
      <c r="M35" s="74"/>
      <c r="N35" s="74"/>
      <c r="O35" s="137">
        <f t="shared" si="2"/>
        <v>0</v>
      </c>
      <c r="P35" s="74"/>
      <c r="Q35" s="161" t="str">
        <f t="shared" si="3"/>
        <v>so</v>
      </c>
    </row>
    <row r="36" spans="1:17" x14ac:dyDescent="0.25">
      <c r="A36" s="67"/>
      <c r="B36" s="67"/>
      <c r="C36" s="129" t="str">
        <f t="shared" si="0"/>
        <v>so</v>
      </c>
      <c r="D36" s="136"/>
      <c r="E36" s="128"/>
      <c r="F36" s="72">
        <f t="shared" si="1"/>
        <v>0</v>
      </c>
      <c r="G36" s="128"/>
      <c r="H36" s="161" t="str">
        <f t="shared" si="4"/>
        <v>so</v>
      </c>
      <c r="J36" s="289"/>
      <c r="K36" s="74"/>
      <c r="L36" s="74"/>
      <c r="M36" s="74"/>
      <c r="N36" s="74"/>
      <c r="O36" s="137">
        <f t="shared" si="2"/>
        <v>0</v>
      </c>
      <c r="P36" s="74"/>
      <c r="Q36" s="161" t="str">
        <f t="shared" si="3"/>
        <v>so</v>
      </c>
    </row>
    <row r="37" spans="1:17" x14ac:dyDescent="0.25">
      <c r="A37" s="67"/>
      <c r="B37" s="67"/>
      <c r="C37" s="129" t="str">
        <f t="shared" si="0"/>
        <v>so</v>
      </c>
      <c r="D37" s="136"/>
      <c r="E37" s="128"/>
      <c r="F37" s="72">
        <f t="shared" si="1"/>
        <v>0</v>
      </c>
      <c r="G37" s="128"/>
      <c r="H37" s="161" t="str">
        <f t="shared" si="4"/>
        <v>so</v>
      </c>
      <c r="J37" s="289"/>
      <c r="K37" s="74"/>
      <c r="L37" s="74"/>
      <c r="M37" s="74"/>
      <c r="N37" s="74"/>
      <c r="O37" s="137">
        <f t="shared" si="2"/>
        <v>0</v>
      </c>
      <c r="P37" s="74"/>
      <c r="Q37" s="161" t="str">
        <f t="shared" si="3"/>
        <v>so</v>
      </c>
    </row>
    <row r="38" spans="1:17" x14ac:dyDescent="0.25">
      <c r="A38" s="67"/>
      <c r="B38" s="67"/>
      <c r="C38" s="129" t="str">
        <f t="shared" si="0"/>
        <v>so</v>
      </c>
      <c r="D38" s="136"/>
      <c r="E38" s="128"/>
      <c r="F38" s="72">
        <f t="shared" si="1"/>
        <v>0</v>
      </c>
      <c r="G38" s="128"/>
      <c r="H38" s="161" t="str">
        <f t="shared" si="4"/>
        <v>so</v>
      </c>
      <c r="J38" s="289"/>
      <c r="K38" s="74"/>
      <c r="L38" s="74"/>
      <c r="M38" s="74"/>
      <c r="N38" s="74"/>
      <c r="O38" s="137">
        <f t="shared" si="2"/>
        <v>0</v>
      </c>
      <c r="P38" s="74"/>
      <c r="Q38" s="161" t="str">
        <f t="shared" si="3"/>
        <v>so</v>
      </c>
    </row>
    <row r="39" spans="1:17" x14ac:dyDescent="0.25">
      <c r="A39" s="67"/>
      <c r="B39" s="67"/>
      <c r="C39" s="129" t="str">
        <f t="shared" si="0"/>
        <v>so</v>
      </c>
      <c r="D39" s="136"/>
      <c r="E39" s="128"/>
      <c r="F39" s="72">
        <f t="shared" si="1"/>
        <v>0</v>
      </c>
      <c r="G39" s="128"/>
      <c r="H39" s="161" t="str">
        <f t="shared" si="4"/>
        <v>so</v>
      </c>
      <c r="J39" s="289"/>
      <c r="K39" s="183"/>
      <c r="L39" s="183"/>
      <c r="M39" s="183"/>
      <c r="N39" s="183"/>
      <c r="O39" s="290" t="s">
        <v>82</v>
      </c>
      <c r="P39" s="291"/>
      <c r="Q39" s="184">
        <f>SUM(Q29:Q38)/365</f>
        <v>0</v>
      </c>
    </row>
    <row r="40" spans="1:17" x14ac:dyDescent="0.25">
      <c r="A40" s="67"/>
      <c r="B40" s="67"/>
      <c r="C40" s="129" t="str">
        <f t="shared" si="0"/>
        <v>so</v>
      </c>
      <c r="D40" s="136"/>
      <c r="E40" s="128"/>
      <c r="F40" s="72">
        <f t="shared" si="1"/>
        <v>0</v>
      </c>
      <c r="G40" s="128"/>
      <c r="H40" s="161" t="str">
        <f t="shared" si="4"/>
        <v>so</v>
      </c>
      <c r="J40" s="289" t="s">
        <v>49</v>
      </c>
      <c r="K40" s="74"/>
      <c r="L40" s="74"/>
      <c r="M40" s="74"/>
      <c r="N40" s="74"/>
      <c r="O40" s="137">
        <f t="shared" si="2"/>
        <v>0</v>
      </c>
      <c r="P40" s="74"/>
      <c r="Q40" s="161" t="str">
        <f t="shared" si="3"/>
        <v>so</v>
      </c>
    </row>
    <row r="41" spans="1:17" x14ac:dyDescent="0.25">
      <c r="A41" s="67"/>
      <c r="B41" s="67"/>
      <c r="C41" s="129" t="str">
        <f t="shared" si="0"/>
        <v>so</v>
      </c>
      <c r="D41" s="136"/>
      <c r="E41" s="128"/>
      <c r="F41" s="72">
        <f t="shared" si="1"/>
        <v>0</v>
      </c>
      <c r="G41" s="128"/>
      <c r="H41" s="161" t="str">
        <f t="shared" si="4"/>
        <v>so</v>
      </c>
      <c r="J41" s="289"/>
      <c r="K41" s="74"/>
      <c r="L41" s="74"/>
      <c r="M41" s="74"/>
      <c r="N41" s="74"/>
      <c r="O41" s="137">
        <f t="shared" si="2"/>
        <v>0</v>
      </c>
      <c r="P41" s="74"/>
      <c r="Q41" s="161" t="str">
        <f t="shared" si="3"/>
        <v>so</v>
      </c>
    </row>
    <row r="42" spans="1:17" x14ac:dyDescent="0.25">
      <c r="A42" s="67"/>
      <c r="B42" s="67"/>
      <c r="C42" s="129" t="str">
        <f t="shared" si="0"/>
        <v>so</v>
      </c>
      <c r="D42" s="136"/>
      <c r="E42" s="128"/>
      <c r="F42" s="72">
        <f t="shared" si="1"/>
        <v>0</v>
      </c>
      <c r="G42" s="128"/>
      <c r="H42" s="161" t="str">
        <f t="shared" si="4"/>
        <v>so</v>
      </c>
      <c r="J42" s="289"/>
      <c r="K42" s="74"/>
      <c r="L42" s="74"/>
      <c r="M42" s="74"/>
      <c r="N42" s="74"/>
      <c r="O42" s="137">
        <f t="shared" si="2"/>
        <v>0</v>
      </c>
      <c r="P42" s="74"/>
      <c r="Q42" s="161" t="str">
        <f t="shared" si="3"/>
        <v>so</v>
      </c>
    </row>
    <row r="43" spans="1:17" x14ac:dyDescent="0.25">
      <c r="A43" s="67"/>
      <c r="B43" s="67"/>
      <c r="C43" s="129" t="str">
        <f t="shared" si="0"/>
        <v>so</v>
      </c>
      <c r="D43" s="136"/>
      <c r="E43" s="128"/>
      <c r="F43" s="72">
        <f t="shared" si="1"/>
        <v>0</v>
      </c>
      <c r="G43" s="128"/>
      <c r="H43" s="161" t="str">
        <f t="shared" si="4"/>
        <v>so</v>
      </c>
      <c r="J43" s="289"/>
      <c r="K43" s="74"/>
      <c r="L43" s="74"/>
      <c r="M43" s="74"/>
      <c r="N43" s="74"/>
      <c r="O43" s="137">
        <f t="shared" si="2"/>
        <v>0</v>
      </c>
      <c r="P43" s="74"/>
      <c r="Q43" s="161" t="str">
        <f t="shared" si="3"/>
        <v>so</v>
      </c>
    </row>
    <row r="44" spans="1:17" x14ac:dyDescent="0.25">
      <c r="A44" s="67"/>
      <c r="B44" s="67"/>
      <c r="C44" s="129" t="str">
        <f t="shared" si="0"/>
        <v>so</v>
      </c>
      <c r="D44" s="136"/>
      <c r="E44" s="128"/>
      <c r="F44" s="72">
        <f t="shared" si="1"/>
        <v>0</v>
      </c>
      <c r="G44" s="128"/>
      <c r="H44" s="161" t="str">
        <f t="shared" si="4"/>
        <v>so</v>
      </c>
      <c r="J44" s="289"/>
      <c r="K44" s="74"/>
      <c r="L44" s="74"/>
      <c r="M44" s="74"/>
      <c r="N44" s="74"/>
      <c r="O44" s="137">
        <f t="shared" si="2"/>
        <v>0</v>
      </c>
      <c r="P44" s="74"/>
      <c r="Q44" s="161" t="str">
        <f t="shared" si="3"/>
        <v>so</v>
      </c>
    </row>
    <row r="45" spans="1:17" x14ac:dyDescent="0.25">
      <c r="A45" s="67"/>
      <c r="B45" s="67"/>
      <c r="C45" s="129" t="str">
        <f t="shared" si="0"/>
        <v>so</v>
      </c>
      <c r="D45" s="136"/>
      <c r="E45" s="128"/>
      <c r="F45" s="72">
        <f t="shared" si="1"/>
        <v>0</v>
      </c>
      <c r="G45" s="128"/>
      <c r="H45" s="161" t="str">
        <f t="shared" si="4"/>
        <v>so</v>
      </c>
      <c r="J45" s="289"/>
      <c r="K45" s="74"/>
      <c r="L45" s="74"/>
      <c r="M45" s="74"/>
      <c r="N45" s="74"/>
      <c r="O45" s="137">
        <f t="shared" si="2"/>
        <v>0</v>
      </c>
      <c r="P45" s="74"/>
      <c r="Q45" s="161" t="str">
        <f t="shared" si="3"/>
        <v>so</v>
      </c>
    </row>
    <row r="46" spans="1:17" x14ac:dyDescent="0.25">
      <c r="A46" s="67"/>
      <c r="B46" s="67"/>
      <c r="C46" s="129" t="str">
        <f t="shared" si="0"/>
        <v>so</v>
      </c>
      <c r="D46" s="136"/>
      <c r="E46" s="128"/>
      <c r="F46" s="72">
        <f t="shared" si="1"/>
        <v>0</v>
      </c>
      <c r="G46" s="128"/>
      <c r="H46" s="161" t="str">
        <f t="shared" si="4"/>
        <v>so</v>
      </c>
      <c r="J46" s="289"/>
      <c r="K46" s="74"/>
      <c r="L46" s="74"/>
      <c r="M46" s="74"/>
      <c r="N46" s="74"/>
      <c r="O46" s="137">
        <f t="shared" si="2"/>
        <v>0</v>
      </c>
      <c r="P46" s="74"/>
      <c r="Q46" s="161" t="str">
        <f t="shared" si="3"/>
        <v>so</v>
      </c>
    </row>
    <row r="47" spans="1:17" x14ac:dyDescent="0.25">
      <c r="A47" s="67"/>
      <c r="B47" s="67"/>
      <c r="C47" s="129" t="str">
        <f t="shared" si="0"/>
        <v>so</v>
      </c>
      <c r="D47" s="136"/>
      <c r="E47" s="128"/>
      <c r="F47" s="72">
        <f t="shared" si="1"/>
        <v>0</v>
      </c>
      <c r="G47" s="128"/>
      <c r="H47" s="161" t="str">
        <f t="shared" si="4"/>
        <v>so</v>
      </c>
      <c r="J47" s="289"/>
      <c r="K47" s="74"/>
      <c r="L47" s="74"/>
      <c r="M47" s="74"/>
      <c r="N47" s="74"/>
      <c r="O47" s="137">
        <f t="shared" si="2"/>
        <v>0</v>
      </c>
      <c r="P47" s="74"/>
      <c r="Q47" s="161" t="str">
        <f t="shared" si="3"/>
        <v>so</v>
      </c>
    </row>
    <row r="48" spans="1:17" x14ac:dyDescent="0.25">
      <c r="A48" s="67"/>
      <c r="B48" s="67"/>
      <c r="C48" s="129" t="str">
        <f t="shared" si="0"/>
        <v>so</v>
      </c>
      <c r="D48" s="136"/>
      <c r="E48" s="128"/>
      <c r="F48" s="72">
        <f t="shared" si="1"/>
        <v>0</v>
      </c>
      <c r="G48" s="128"/>
      <c r="H48" s="161" t="str">
        <f t="shared" si="4"/>
        <v>so</v>
      </c>
      <c r="J48" s="289"/>
      <c r="K48" s="74"/>
      <c r="L48" s="74"/>
      <c r="M48" s="74"/>
      <c r="N48" s="74"/>
      <c r="O48" s="137">
        <f t="shared" si="2"/>
        <v>0</v>
      </c>
      <c r="P48" s="74"/>
      <c r="Q48" s="161" t="str">
        <f t="shared" si="3"/>
        <v>so</v>
      </c>
    </row>
    <row r="49" spans="1:17" x14ac:dyDescent="0.25">
      <c r="A49" s="67"/>
      <c r="B49" s="67"/>
      <c r="C49" s="129" t="str">
        <f t="shared" si="0"/>
        <v>so</v>
      </c>
      <c r="D49" s="136"/>
      <c r="E49" s="128"/>
      <c r="F49" s="72">
        <f t="shared" ref="F49:F59" si="5">100*E49</f>
        <v>0</v>
      </c>
      <c r="G49" s="128"/>
      <c r="H49" s="161" t="str">
        <f t="shared" si="4"/>
        <v>so</v>
      </c>
      <c r="J49" s="289"/>
      <c r="K49" s="74"/>
      <c r="L49" s="74"/>
      <c r="M49" s="74"/>
      <c r="N49" s="74"/>
      <c r="O49" s="137">
        <f t="shared" si="2"/>
        <v>0</v>
      </c>
      <c r="P49" s="74"/>
      <c r="Q49" s="161" t="str">
        <f t="shared" si="3"/>
        <v>so</v>
      </c>
    </row>
    <row r="50" spans="1:17" x14ac:dyDescent="0.25">
      <c r="A50" s="67"/>
      <c r="B50" s="67"/>
      <c r="C50" s="129" t="str">
        <f t="shared" si="0"/>
        <v>so</v>
      </c>
      <c r="D50" s="136"/>
      <c r="E50" s="128"/>
      <c r="F50" s="72">
        <f t="shared" si="5"/>
        <v>0</v>
      </c>
      <c r="G50" s="128"/>
      <c r="H50" s="161" t="str">
        <f t="shared" si="4"/>
        <v>so</v>
      </c>
      <c r="J50" s="289"/>
      <c r="K50" s="183"/>
      <c r="L50" s="183"/>
      <c r="M50" s="183"/>
      <c r="N50" s="183"/>
      <c r="O50" s="290" t="s">
        <v>83</v>
      </c>
      <c r="P50" s="291"/>
      <c r="Q50" s="184">
        <f>SUM(Q40:Q49)/365</f>
        <v>0</v>
      </c>
    </row>
    <row r="51" spans="1:17" x14ac:dyDescent="0.25">
      <c r="A51" s="67"/>
      <c r="B51" s="67"/>
      <c r="C51" s="129" t="str">
        <f t="shared" si="0"/>
        <v>so</v>
      </c>
      <c r="D51" s="136"/>
      <c r="E51" s="128"/>
      <c r="F51" s="72">
        <f t="shared" si="5"/>
        <v>0</v>
      </c>
      <c r="G51" s="128"/>
      <c r="H51" s="161" t="str">
        <f t="shared" si="4"/>
        <v>so</v>
      </c>
      <c r="J51" s="289" t="s">
        <v>50</v>
      </c>
      <c r="K51" s="74"/>
      <c r="L51" s="74"/>
      <c r="M51" s="74"/>
      <c r="N51" s="74"/>
      <c r="O51" s="137">
        <f t="shared" si="2"/>
        <v>0</v>
      </c>
      <c r="P51" s="74"/>
      <c r="Q51" s="161" t="str">
        <f t="shared" si="3"/>
        <v>so</v>
      </c>
    </row>
    <row r="52" spans="1:17" x14ac:dyDescent="0.25">
      <c r="A52" s="67"/>
      <c r="B52" s="67"/>
      <c r="C52" s="129" t="str">
        <f t="shared" si="0"/>
        <v>so</v>
      </c>
      <c r="D52" s="136"/>
      <c r="E52" s="128"/>
      <c r="F52" s="72">
        <f t="shared" si="5"/>
        <v>0</v>
      </c>
      <c r="G52" s="128"/>
      <c r="H52" s="161" t="str">
        <f t="shared" si="4"/>
        <v>so</v>
      </c>
      <c r="J52" s="289"/>
      <c r="K52" s="74"/>
      <c r="L52" s="74"/>
      <c r="M52" s="74"/>
      <c r="N52" s="74"/>
      <c r="O52" s="137">
        <f t="shared" si="2"/>
        <v>0</v>
      </c>
      <c r="P52" s="74"/>
      <c r="Q52" s="161" t="str">
        <f t="shared" si="3"/>
        <v>so</v>
      </c>
    </row>
    <row r="53" spans="1:17" x14ac:dyDescent="0.25">
      <c r="A53" s="67"/>
      <c r="B53" s="67"/>
      <c r="C53" s="129" t="str">
        <f t="shared" si="0"/>
        <v>so</v>
      </c>
      <c r="D53" s="136"/>
      <c r="E53" s="128"/>
      <c r="F53" s="72">
        <f t="shared" si="5"/>
        <v>0</v>
      </c>
      <c r="G53" s="128"/>
      <c r="H53" s="161" t="str">
        <f t="shared" si="4"/>
        <v>so</v>
      </c>
      <c r="J53" s="289"/>
      <c r="K53" s="74"/>
      <c r="L53" s="74"/>
      <c r="M53" s="74"/>
      <c r="N53" s="74"/>
      <c r="O53" s="137">
        <f t="shared" si="2"/>
        <v>0</v>
      </c>
      <c r="P53" s="74"/>
      <c r="Q53" s="161" t="str">
        <f t="shared" si="3"/>
        <v>so</v>
      </c>
    </row>
    <row r="54" spans="1:17" x14ac:dyDescent="0.25">
      <c r="A54" s="67"/>
      <c r="B54" s="67"/>
      <c r="C54" s="129" t="str">
        <f t="shared" si="0"/>
        <v>so</v>
      </c>
      <c r="D54" s="136"/>
      <c r="E54" s="128"/>
      <c r="F54" s="72">
        <f t="shared" si="5"/>
        <v>0</v>
      </c>
      <c r="G54" s="128"/>
      <c r="H54" s="161" t="str">
        <f t="shared" si="4"/>
        <v>so</v>
      </c>
      <c r="J54" s="289"/>
      <c r="K54" s="74"/>
      <c r="L54" s="74"/>
      <c r="M54" s="74"/>
      <c r="N54" s="74"/>
      <c r="O54" s="137">
        <f t="shared" si="2"/>
        <v>0</v>
      </c>
      <c r="P54" s="74"/>
      <c r="Q54" s="161" t="str">
        <f t="shared" si="3"/>
        <v>so</v>
      </c>
    </row>
    <row r="55" spans="1:17" x14ac:dyDescent="0.25">
      <c r="A55" s="67"/>
      <c r="B55" s="67"/>
      <c r="C55" s="129" t="str">
        <f t="shared" si="0"/>
        <v>so</v>
      </c>
      <c r="D55" s="136"/>
      <c r="E55" s="128"/>
      <c r="F55" s="72">
        <f t="shared" si="5"/>
        <v>0</v>
      </c>
      <c r="G55" s="128"/>
      <c r="H55" s="161" t="str">
        <f t="shared" si="4"/>
        <v>so</v>
      </c>
      <c r="J55" s="289"/>
      <c r="K55" s="74"/>
      <c r="L55" s="74"/>
      <c r="M55" s="74"/>
      <c r="N55" s="74"/>
      <c r="O55" s="137">
        <f t="shared" si="2"/>
        <v>0</v>
      </c>
      <c r="P55" s="74"/>
      <c r="Q55" s="161" t="str">
        <f t="shared" si="3"/>
        <v>so</v>
      </c>
    </row>
    <row r="56" spans="1:17" x14ac:dyDescent="0.25">
      <c r="A56" s="67"/>
      <c r="B56" s="67"/>
      <c r="C56" s="129" t="str">
        <f t="shared" si="0"/>
        <v>so</v>
      </c>
      <c r="D56" s="136"/>
      <c r="E56" s="128"/>
      <c r="F56" s="72">
        <f t="shared" si="5"/>
        <v>0</v>
      </c>
      <c r="G56" s="128"/>
      <c r="H56" s="161" t="str">
        <f t="shared" si="4"/>
        <v>so</v>
      </c>
      <c r="J56" s="289"/>
      <c r="K56" s="74"/>
      <c r="L56" s="74"/>
      <c r="M56" s="74"/>
      <c r="N56" s="74"/>
      <c r="O56" s="137">
        <f t="shared" si="2"/>
        <v>0</v>
      </c>
      <c r="P56" s="74"/>
      <c r="Q56" s="161" t="str">
        <f t="shared" si="3"/>
        <v>so</v>
      </c>
    </row>
    <row r="57" spans="1:17" x14ac:dyDescent="0.25">
      <c r="A57" s="67"/>
      <c r="B57" s="67"/>
      <c r="C57" s="129" t="str">
        <f t="shared" si="0"/>
        <v>so</v>
      </c>
      <c r="D57" s="136"/>
      <c r="E57" s="128"/>
      <c r="F57" s="72">
        <f t="shared" si="5"/>
        <v>0</v>
      </c>
      <c r="G57" s="128"/>
      <c r="H57" s="161" t="str">
        <f t="shared" si="4"/>
        <v>so</v>
      </c>
      <c r="J57" s="289"/>
      <c r="K57" s="74"/>
      <c r="L57" s="74"/>
      <c r="M57" s="74"/>
      <c r="N57" s="74"/>
      <c r="O57" s="137">
        <f t="shared" si="2"/>
        <v>0</v>
      </c>
      <c r="P57" s="74"/>
      <c r="Q57" s="161" t="str">
        <f t="shared" si="3"/>
        <v>so</v>
      </c>
    </row>
    <row r="58" spans="1:17" x14ac:dyDescent="0.25">
      <c r="A58" s="67"/>
      <c r="B58" s="67"/>
      <c r="C58" s="129" t="str">
        <f t="shared" si="0"/>
        <v>so</v>
      </c>
      <c r="D58" s="136"/>
      <c r="E58" s="128"/>
      <c r="F58" s="72">
        <f t="shared" si="5"/>
        <v>0</v>
      </c>
      <c r="G58" s="128"/>
      <c r="H58" s="161" t="str">
        <f t="shared" si="4"/>
        <v>so</v>
      </c>
      <c r="J58" s="289"/>
      <c r="K58" s="74"/>
      <c r="L58" s="74"/>
      <c r="M58" s="74"/>
      <c r="N58" s="74"/>
      <c r="O58" s="137">
        <f t="shared" si="2"/>
        <v>0</v>
      </c>
      <c r="P58" s="74"/>
      <c r="Q58" s="161" t="str">
        <f t="shared" si="3"/>
        <v>so</v>
      </c>
    </row>
    <row r="59" spans="1:17" x14ac:dyDescent="0.25">
      <c r="A59" s="67"/>
      <c r="B59" s="67"/>
      <c r="C59" s="129" t="str">
        <f t="shared" si="0"/>
        <v>so</v>
      </c>
      <c r="D59" s="136"/>
      <c r="E59" s="128"/>
      <c r="F59" s="72">
        <f t="shared" si="5"/>
        <v>0</v>
      </c>
      <c r="G59" s="128"/>
      <c r="H59" s="161" t="str">
        <f t="shared" si="4"/>
        <v>so</v>
      </c>
      <c r="J59" s="289"/>
      <c r="K59" s="74"/>
      <c r="L59" s="74"/>
      <c r="M59" s="74"/>
      <c r="N59" s="74"/>
      <c r="O59" s="137">
        <f t="shared" si="2"/>
        <v>0</v>
      </c>
      <c r="P59" s="74"/>
      <c r="Q59" s="161" t="str">
        <f t="shared" si="3"/>
        <v>so</v>
      </c>
    </row>
    <row r="60" spans="1:17" x14ac:dyDescent="0.25">
      <c r="A60" s="67"/>
      <c r="B60" s="67"/>
      <c r="C60" s="129" t="str">
        <f t="shared" si="0"/>
        <v>so</v>
      </c>
      <c r="D60" s="136"/>
      <c r="E60" s="128"/>
      <c r="F60" s="72">
        <f t="shared" si="1"/>
        <v>0</v>
      </c>
      <c r="G60" s="128"/>
      <c r="H60" s="161" t="str">
        <f t="shared" si="4"/>
        <v>so</v>
      </c>
      <c r="J60" s="289"/>
      <c r="K60" s="74"/>
      <c r="L60" s="74"/>
      <c r="M60" s="74"/>
      <c r="N60" s="74"/>
      <c r="O60" s="137">
        <f t="shared" si="2"/>
        <v>0</v>
      </c>
      <c r="P60" s="74"/>
      <c r="Q60" s="161" t="str">
        <f t="shared" si="3"/>
        <v>so</v>
      </c>
    </row>
    <row r="61" spans="1:17" x14ac:dyDescent="0.25">
      <c r="A61" s="67"/>
      <c r="B61" s="67"/>
      <c r="C61" s="129" t="str">
        <f t="shared" si="0"/>
        <v>so</v>
      </c>
      <c r="D61" s="136"/>
      <c r="E61" s="128"/>
      <c r="F61" s="72">
        <f t="shared" si="1"/>
        <v>0</v>
      </c>
      <c r="G61" s="128"/>
      <c r="H61" s="161" t="str">
        <f t="shared" si="4"/>
        <v>so</v>
      </c>
      <c r="J61" s="289"/>
      <c r="K61" s="74"/>
      <c r="L61" s="74"/>
      <c r="M61" s="74"/>
      <c r="N61" s="74"/>
      <c r="O61" s="137">
        <f t="shared" si="2"/>
        <v>0</v>
      </c>
      <c r="P61" s="74"/>
      <c r="Q61" s="161" t="str">
        <f t="shared" si="3"/>
        <v>so</v>
      </c>
    </row>
    <row r="62" spans="1:17" x14ac:dyDescent="0.25">
      <c r="A62" s="42" t="s">
        <v>84</v>
      </c>
      <c r="B62" s="42"/>
      <c r="C62" s="24">
        <f>SUM(C7:C61)</f>
        <v>0</v>
      </c>
      <c r="D62" s="24"/>
      <c r="E62" s="24"/>
      <c r="F62" s="24"/>
      <c r="G62" s="134"/>
      <c r="H62" s="160">
        <f>SUM(H7:H61)</f>
        <v>0</v>
      </c>
      <c r="J62" s="289"/>
      <c r="K62" s="183"/>
      <c r="L62" s="183"/>
      <c r="M62" s="183"/>
      <c r="N62" s="183"/>
      <c r="O62" s="290" t="s">
        <v>85</v>
      </c>
      <c r="P62" s="291"/>
      <c r="Q62" s="184">
        <f>SUM(Q51:Q61)/365</f>
        <v>0</v>
      </c>
    </row>
    <row r="63" spans="1:17" x14ac:dyDescent="0.25">
      <c r="C63" s="70"/>
      <c r="D63" s="70"/>
      <c r="E63" s="70"/>
    </row>
    <row r="64" spans="1:17" ht="31.15" customHeight="1" x14ac:dyDescent="0.25">
      <c r="G64" s="68" t="s">
        <v>86</v>
      </c>
      <c r="H64" s="159">
        <f>H62/365</f>
        <v>0</v>
      </c>
      <c r="N64" s="303" t="s">
        <v>63</v>
      </c>
      <c r="O64" s="303"/>
      <c r="P64" s="69" t="s">
        <v>165</v>
      </c>
    </row>
    <row r="65" spans="1:41" x14ac:dyDescent="0.25">
      <c r="G65" s="102"/>
      <c r="H65" s="103"/>
      <c r="N65" s="304">
        <f>H64*1.15</f>
        <v>0</v>
      </c>
      <c r="O65" s="304"/>
      <c r="P65" s="157">
        <f>N65*0.35</f>
        <v>0</v>
      </c>
    </row>
    <row r="66" spans="1:41" x14ac:dyDescent="0.25">
      <c r="G66" s="102"/>
      <c r="H66" s="103"/>
    </row>
    <row r="67" spans="1:41" ht="37.9" customHeight="1" x14ac:dyDescent="0.25">
      <c r="A67" s="35" t="s">
        <v>64</v>
      </c>
      <c r="B67" s="35"/>
      <c r="C67" s="35" t="s">
        <v>13</v>
      </c>
      <c r="D67" s="35"/>
      <c r="E67" s="35"/>
      <c r="F67" s="35"/>
      <c r="G67" s="35"/>
      <c r="H67" s="35"/>
      <c r="I67" s="35"/>
      <c r="J67" s="35"/>
      <c r="K67" s="35"/>
      <c r="L67" s="35"/>
      <c r="M67" s="35"/>
      <c r="N67" s="35"/>
      <c r="O67" s="35"/>
      <c r="P67" s="35"/>
      <c r="Q67" s="35"/>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row>
    <row r="69" spans="1:41" ht="34.15" customHeight="1" x14ac:dyDescent="0.25">
      <c r="A69" s="300" t="s">
        <v>46</v>
      </c>
      <c r="B69" s="301"/>
      <c r="C69" s="301"/>
      <c r="D69" s="301"/>
      <c r="E69" s="301"/>
      <c r="F69" s="301"/>
      <c r="G69" s="301"/>
      <c r="H69" s="302"/>
      <c r="I69" s="39"/>
      <c r="J69" s="300" t="s">
        <v>47</v>
      </c>
      <c r="K69" s="301"/>
      <c r="L69" s="301"/>
      <c r="M69" s="301"/>
      <c r="N69" s="301"/>
      <c r="O69" s="301"/>
      <c r="P69" s="301"/>
      <c r="Q69" s="302"/>
      <c r="R69" s="79"/>
      <c r="Z69" s="77"/>
      <c r="AH69" s="77"/>
    </row>
    <row r="70" spans="1:41" ht="149.44999999999999" customHeight="1" x14ac:dyDescent="0.25">
      <c r="A70" s="40" t="s">
        <v>65</v>
      </c>
      <c r="B70" s="305"/>
      <c r="C70" s="306"/>
      <c r="D70" s="306"/>
      <c r="E70" s="306"/>
      <c r="F70" s="306"/>
      <c r="G70" s="306"/>
      <c r="H70" s="307"/>
      <c r="I70" s="39"/>
      <c r="J70" s="40" t="s">
        <v>65</v>
      </c>
      <c r="K70" s="287"/>
      <c r="L70" s="287"/>
      <c r="M70" s="287"/>
      <c r="N70" s="287"/>
      <c r="O70" s="287"/>
      <c r="P70" s="287"/>
      <c r="Q70" s="287"/>
      <c r="R70" s="78"/>
      <c r="Z70" s="77"/>
      <c r="AH70" s="77"/>
    </row>
    <row r="71" spans="1:41" ht="14.45" customHeight="1" x14ac:dyDescent="0.25">
      <c r="A71" s="38"/>
      <c r="B71" s="37"/>
      <c r="C71" s="37"/>
      <c r="D71" s="37"/>
      <c r="E71" s="37"/>
      <c r="F71" s="37"/>
      <c r="G71" s="37"/>
      <c r="H71" s="37"/>
      <c r="I71" s="37"/>
      <c r="J71" s="38"/>
      <c r="K71" s="37"/>
      <c r="L71" s="37"/>
      <c r="M71" s="37"/>
      <c r="N71" s="37"/>
      <c r="O71" s="37"/>
      <c r="P71" s="37"/>
      <c r="Q71" s="37"/>
      <c r="R71" s="78"/>
      <c r="Z71" s="79"/>
      <c r="AH71" s="79"/>
    </row>
    <row r="72" spans="1:41" ht="33.6" customHeight="1" x14ac:dyDescent="0.25">
      <c r="A72" s="24" t="s">
        <v>69</v>
      </c>
      <c r="B72" s="24" t="s">
        <v>70</v>
      </c>
      <c r="C72" s="40" t="s">
        <v>71</v>
      </c>
      <c r="D72" s="40" t="s">
        <v>72</v>
      </c>
      <c r="E72" s="40" t="s">
        <v>73</v>
      </c>
      <c r="F72" s="40" t="s">
        <v>74</v>
      </c>
      <c r="G72" s="40" t="s">
        <v>75</v>
      </c>
      <c r="H72" s="40" t="s">
        <v>79</v>
      </c>
      <c r="I72" s="38"/>
      <c r="J72" s="40" t="s">
        <v>69</v>
      </c>
      <c r="K72" s="24" t="s">
        <v>70</v>
      </c>
      <c r="L72" s="40" t="s">
        <v>71</v>
      </c>
      <c r="M72" s="40" t="s">
        <v>72</v>
      </c>
      <c r="N72" s="40" t="s">
        <v>73</v>
      </c>
      <c r="O72" s="40" t="s">
        <v>74</v>
      </c>
      <c r="P72" s="40" t="s">
        <v>75</v>
      </c>
      <c r="Q72" s="40" t="s">
        <v>79</v>
      </c>
      <c r="R72" s="51"/>
    </row>
    <row r="73" spans="1:41" x14ac:dyDescent="0.25">
      <c r="A73" s="75"/>
      <c r="B73" s="75"/>
      <c r="C73" s="72" t="str">
        <f>IF(A73&gt;0,DATEDIF(A73,B73,"D")+1,"so")</f>
        <v>so</v>
      </c>
      <c r="D73" s="135"/>
      <c r="E73" s="74"/>
      <c r="F73" s="72">
        <f>100*E73</f>
        <v>0</v>
      </c>
      <c r="G73" s="74"/>
      <c r="H73" s="158" t="str">
        <f>IF(F73&gt;0,(F73/G73)*C73,"so")</f>
        <v>so</v>
      </c>
      <c r="J73" s="75"/>
      <c r="K73" s="75"/>
      <c r="L73" s="72" t="str">
        <f>IF(J73&gt;0,DATEDIF(J73,K73,"D")+1,"so")</f>
        <v>so</v>
      </c>
      <c r="M73" s="135"/>
      <c r="N73" s="74"/>
      <c r="O73" s="72">
        <f>100*N73</f>
        <v>0</v>
      </c>
      <c r="P73" s="74"/>
      <c r="Q73" s="158" t="str">
        <f>IF(O73&gt;0,(O73/P73)*L73,"so")</f>
        <v>so</v>
      </c>
      <c r="R73" s="78"/>
      <c r="Z73" s="80"/>
      <c r="AH73" s="80"/>
    </row>
    <row r="74" spans="1:41" x14ac:dyDescent="0.25">
      <c r="A74" s="75"/>
      <c r="B74" s="75"/>
      <c r="C74" s="72" t="str">
        <f t="shared" ref="C74:C122" si="6">IF(A74&gt;0,DATEDIF(A74,B74,"D")+1,"so")</f>
        <v>so</v>
      </c>
      <c r="D74" s="135"/>
      <c r="E74" s="74"/>
      <c r="F74" s="72">
        <f t="shared" ref="F74:F122" si="7">100*E74</f>
        <v>0</v>
      </c>
      <c r="G74" s="74"/>
      <c r="H74" s="158" t="str">
        <f t="shared" ref="H74:H122" si="8">IF(F74&gt;0,(F74/G74)*C74,"so")</f>
        <v>so</v>
      </c>
      <c r="J74" s="75"/>
      <c r="K74" s="75"/>
      <c r="L74" s="72" t="str">
        <f t="shared" ref="L74:L122" si="9">IF(J74&gt;0,DATEDIF(J74,K74,"D")+1,"so")</f>
        <v>so</v>
      </c>
      <c r="M74" s="135"/>
      <c r="N74" s="74"/>
      <c r="O74" s="72">
        <f t="shared" ref="O74:O122" si="10">100*N74</f>
        <v>0</v>
      </c>
      <c r="P74" s="74"/>
      <c r="Q74" s="158" t="str">
        <f t="shared" ref="Q74:Q121" si="11">IF(O74&gt;0,(O74/P74)*L74,"so")</f>
        <v>so</v>
      </c>
    </row>
    <row r="75" spans="1:41" x14ac:dyDescent="0.25">
      <c r="A75" s="75"/>
      <c r="B75" s="75"/>
      <c r="C75" s="72" t="str">
        <f t="shared" si="6"/>
        <v>so</v>
      </c>
      <c r="D75" s="135"/>
      <c r="E75" s="74"/>
      <c r="F75" s="72">
        <f t="shared" si="7"/>
        <v>0</v>
      </c>
      <c r="G75" s="74"/>
      <c r="H75" s="158" t="str">
        <f t="shared" si="8"/>
        <v>so</v>
      </c>
      <c r="J75" s="75"/>
      <c r="K75" s="75"/>
      <c r="L75" s="72" t="str">
        <f t="shared" si="9"/>
        <v>so</v>
      </c>
      <c r="M75" s="135"/>
      <c r="N75" s="74"/>
      <c r="O75" s="72">
        <f t="shared" si="10"/>
        <v>0</v>
      </c>
      <c r="P75" s="74"/>
      <c r="Q75" s="158" t="str">
        <f t="shared" si="11"/>
        <v>so</v>
      </c>
    </row>
    <row r="76" spans="1:41" x14ac:dyDescent="0.25">
      <c r="A76" s="75"/>
      <c r="B76" s="75"/>
      <c r="C76" s="72" t="str">
        <f t="shared" si="6"/>
        <v>so</v>
      </c>
      <c r="D76" s="135"/>
      <c r="E76" s="74"/>
      <c r="F76" s="72">
        <f t="shared" si="7"/>
        <v>0</v>
      </c>
      <c r="G76" s="74"/>
      <c r="H76" s="158" t="str">
        <f t="shared" si="8"/>
        <v>so</v>
      </c>
      <c r="J76" s="75"/>
      <c r="K76" s="75"/>
      <c r="L76" s="72" t="str">
        <f t="shared" si="9"/>
        <v>so</v>
      </c>
      <c r="M76" s="135"/>
      <c r="N76" s="74"/>
      <c r="O76" s="72">
        <f t="shared" si="10"/>
        <v>0</v>
      </c>
      <c r="P76" s="74"/>
      <c r="Q76" s="158" t="str">
        <f t="shared" si="11"/>
        <v>so</v>
      </c>
    </row>
    <row r="77" spans="1:41" x14ac:dyDescent="0.25">
      <c r="A77" s="75"/>
      <c r="B77" s="75"/>
      <c r="C77" s="72" t="str">
        <f t="shared" si="6"/>
        <v>so</v>
      </c>
      <c r="D77" s="135"/>
      <c r="E77" s="74"/>
      <c r="F77" s="72">
        <f t="shared" si="7"/>
        <v>0</v>
      </c>
      <c r="G77" s="74"/>
      <c r="H77" s="158" t="str">
        <f t="shared" si="8"/>
        <v>so</v>
      </c>
      <c r="J77" s="75"/>
      <c r="K77" s="75"/>
      <c r="L77" s="72" t="str">
        <f t="shared" si="9"/>
        <v>so</v>
      </c>
      <c r="M77" s="135"/>
      <c r="N77" s="74"/>
      <c r="O77" s="72">
        <f t="shared" si="10"/>
        <v>0</v>
      </c>
      <c r="P77" s="74"/>
      <c r="Q77" s="158" t="str">
        <f t="shared" si="11"/>
        <v>so</v>
      </c>
    </row>
    <row r="78" spans="1:41" x14ac:dyDescent="0.25">
      <c r="A78" s="75"/>
      <c r="B78" s="75"/>
      <c r="C78" s="72" t="str">
        <f t="shared" si="6"/>
        <v>so</v>
      </c>
      <c r="D78" s="135"/>
      <c r="E78" s="74"/>
      <c r="F78" s="72">
        <f t="shared" si="7"/>
        <v>0</v>
      </c>
      <c r="G78" s="74"/>
      <c r="H78" s="158" t="str">
        <f t="shared" si="8"/>
        <v>so</v>
      </c>
      <c r="J78" s="75"/>
      <c r="K78" s="75"/>
      <c r="L78" s="72" t="str">
        <f t="shared" si="9"/>
        <v>so</v>
      </c>
      <c r="M78" s="135"/>
      <c r="N78" s="74"/>
      <c r="O78" s="72">
        <f t="shared" si="10"/>
        <v>0</v>
      </c>
      <c r="P78" s="74"/>
      <c r="Q78" s="158" t="str">
        <f t="shared" si="11"/>
        <v>so</v>
      </c>
    </row>
    <row r="79" spans="1:41" x14ac:dyDescent="0.25">
      <c r="A79" s="75"/>
      <c r="B79" s="75"/>
      <c r="C79" s="72" t="str">
        <f t="shared" si="6"/>
        <v>so</v>
      </c>
      <c r="D79" s="135"/>
      <c r="E79" s="74"/>
      <c r="F79" s="72">
        <f t="shared" si="7"/>
        <v>0</v>
      </c>
      <c r="G79" s="74"/>
      <c r="H79" s="158" t="str">
        <f t="shared" si="8"/>
        <v>so</v>
      </c>
      <c r="J79" s="75"/>
      <c r="K79" s="75"/>
      <c r="L79" s="72" t="str">
        <f t="shared" si="9"/>
        <v>so</v>
      </c>
      <c r="M79" s="135"/>
      <c r="N79" s="74"/>
      <c r="O79" s="72">
        <f t="shared" si="10"/>
        <v>0</v>
      </c>
      <c r="P79" s="74"/>
      <c r="Q79" s="158" t="str">
        <f t="shared" si="11"/>
        <v>so</v>
      </c>
    </row>
    <row r="80" spans="1:41" x14ac:dyDescent="0.25">
      <c r="A80" s="75"/>
      <c r="B80" s="75"/>
      <c r="C80" s="72" t="str">
        <f t="shared" si="6"/>
        <v>so</v>
      </c>
      <c r="D80" s="135"/>
      <c r="E80" s="74"/>
      <c r="F80" s="72">
        <f t="shared" si="7"/>
        <v>0</v>
      </c>
      <c r="G80" s="74"/>
      <c r="H80" s="158" t="str">
        <f t="shared" si="8"/>
        <v>so</v>
      </c>
      <c r="J80" s="75"/>
      <c r="K80" s="75"/>
      <c r="L80" s="72" t="str">
        <f t="shared" si="9"/>
        <v>so</v>
      </c>
      <c r="M80" s="135"/>
      <c r="N80" s="74"/>
      <c r="O80" s="72">
        <f t="shared" si="10"/>
        <v>0</v>
      </c>
      <c r="P80" s="74"/>
      <c r="Q80" s="158" t="str">
        <f t="shared" si="11"/>
        <v>so</v>
      </c>
    </row>
    <row r="81" spans="1:34" x14ac:dyDescent="0.25">
      <c r="A81" s="75"/>
      <c r="B81" s="75"/>
      <c r="C81" s="72" t="str">
        <f t="shared" si="6"/>
        <v>so</v>
      </c>
      <c r="D81" s="135"/>
      <c r="E81" s="74"/>
      <c r="F81" s="72">
        <f t="shared" si="7"/>
        <v>0</v>
      </c>
      <c r="G81" s="74"/>
      <c r="H81" s="158" t="str">
        <f t="shared" si="8"/>
        <v>so</v>
      </c>
      <c r="J81" s="75"/>
      <c r="K81" s="75"/>
      <c r="L81" s="72" t="str">
        <f t="shared" si="9"/>
        <v>so</v>
      </c>
      <c r="M81" s="135"/>
      <c r="N81" s="74"/>
      <c r="O81" s="72">
        <f t="shared" si="10"/>
        <v>0</v>
      </c>
      <c r="P81" s="74"/>
      <c r="Q81" s="158" t="str">
        <f t="shared" si="11"/>
        <v>so</v>
      </c>
    </row>
    <row r="82" spans="1:34" x14ac:dyDescent="0.25">
      <c r="A82" s="75"/>
      <c r="B82" s="75"/>
      <c r="C82" s="72" t="str">
        <f t="shared" si="6"/>
        <v>so</v>
      </c>
      <c r="D82" s="135"/>
      <c r="E82" s="74"/>
      <c r="F82" s="72">
        <f t="shared" si="7"/>
        <v>0</v>
      </c>
      <c r="G82" s="74"/>
      <c r="H82" s="158" t="str">
        <f t="shared" si="8"/>
        <v>so</v>
      </c>
      <c r="J82" s="75"/>
      <c r="K82" s="75"/>
      <c r="L82" s="72" t="str">
        <f t="shared" si="9"/>
        <v>so</v>
      </c>
      <c r="M82" s="135"/>
      <c r="N82" s="74"/>
      <c r="O82" s="72">
        <f t="shared" si="10"/>
        <v>0</v>
      </c>
      <c r="P82" s="74"/>
      <c r="Q82" s="158" t="str">
        <f t="shared" si="11"/>
        <v>so</v>
      </c>
    </row>
    <row r="83" spans="1:34" x14ac:dyDescent="0.25">
      <c r="A83" s="75"/>
      <c r="B83" s="75"/>
      <c r="C83" s="72" t="str">
        <f t="shared" si="6"/>
        <v>so</v>
      </c>
      <c r="D83" s="135"/>
      <c r="E83" s="74"/>
      <c r="F83" s="72">
        <f t="shared" si="7"/>
        <v>0</v>
      </c>
      <c r="G83" s="74"/>
      <c r="H83" s="158" t="str">
        <f t="shared" si="8"/>
        <v>so</v>
      </c>
      <c r="J83" s="75"/>
      <c r="K83" s="75"/>
      <c r="L83" s="72" t="str">
        <f t="shared" si="9"/>
        <v>so</v>
      </c>
      <c r="M83" s="135"/>
      <c r="N83" s="74"/>
      <c r="O83" s="72">
        <f t="shared" si="10"/>
        <v>0</v>
      </c>
      <c r="P83" s="74"/>
      <c r="Q83" s="158" t="str">
        <f t="shared" si="11"/>
        <v>so</v>
      </c>
    </row>
    <row r="84" spans="1:34" x14ac:dyDescent="0.25">
      <c r="A84" s="75"/>
      <c r="B84" s="75"/>
      <c r="C84" s="72" t="str">
        <f t="shared" si="6"/>
        <v>so</v>
      </c>
      <c r="D84" s="135"/>
      <c r="E84" s="74"/>
      <c r="F84" s="72">
        <f t="shared" si="7"/>
        <v>0</v>
      </c>
      <c r="G84" s="74"/>
      <c r="H84" s="158" t="str">
        <f t="shared" si="8"/>
        <v>so</v>
      </c>
      <c r="J84" s="75"/>
      <c r="K84" s="75"/>
      <c r="L84" s="72" t="str">
        <f t="shared" si="9"/>
        <v>so</v>
      </c>
      <c r="M84" s="135"/>
      <c r="N84" s="74"/>
      <c r="O84" s="72">
        <f t="shared" si="10"/>
        <v>0</v>
      </c>
      <c r="P84" s="74"/>
      <c r="Q84" s="158" t="str">
        <f t="shared" si="11"/>
        <v>so</v>
      </c>
    </row>
    <row r="85" spans="1:34" x14ac:dyDescent="0.25">
      <c r="A85" s="75"/>
      <c r="B85" s="75"/>
      <c r="C85" s="72" t="str">
        <f t="shared" si="6"/>
        <v>so</v>
      </c>
      <c r="D85" s="135"/>
      <c r="E85" s="74"/>
      <c r="F85" s="72">
        <f t="shared" si="7"/>
        <v>0</v>
      </c>
      <c r="G85" s="74"/>
      <c r="H85" s="158" t="str">
        <f t="shared" si="8"/>
        <v>so</v>
      </c>
      <c r="J85" s="75"/>
      <c r="K85" s="75"/>
      <c r="L85" s="72" t="str">
        <f t="shared" si="9"/>
        <v>so</v>
      </c>
      <c r="M85" s="135"/>
      <c r="N85" s="74"/>
      <c r="O85" s="72">
        <f t="shared" si="10"/>
        <v>0</v>
      </c>
      <c r="P85" s="74"/>
      <c r="Q85" s="158" t="str">
        <f t="shared" si="11"/>
        <v>so</v>
      </c>
    </row>
    <row r="86" spans="1:34" x14ac:dyDescent="0.25">
      <c r="A86" s="75"/>
      <c r="B86" s="75"/>
      <c r="C86" s="72" t="str">
        <f t="shared" si="6"/>
        <v>so</v>
      </c>
      <c r="D86" s="135"/>
      <c r="E86" s="74"/>
      <c r="F86" s="72">
        <f t="shared" si="7"/>
        <v>0</v>
      </c>
      <c r="G86" s="74"/>
      <c r="H86" s="158" t="str">
        <f t="shared" si="8"/>
        <v>so</v>
      </c>
      <c r="J86" s="75"/>
      <c r="K86" s="75"/>
      <c r="L86" s="72" t="str">
        <f t="shared" si="9"/>
        <v>so</v>
      </c>
      <c r="M86" s="135"/>
      <c r="N86" s="74"/>
      <c r="O86" s="72">
        <f t="shared" si="10"/>
        <v>0</v>
      </c>
      <c r="P86" s="74"/>
      <c r="Q86" s="158" t="str">
        <f t="shared" si="11"/>
        <v>so</v>
      </c>
      <c r="R86" s="51"/>
    </row>
    <row r="87" spans="1:34" x14ac:dyDescent="0.25">
      <c r="A87" s="75"/>
      <c r="B87" s="75"/>
      <c r="C87" s="72" t="str">
        <f t="shared" si="6"/>
        <v>so</v>
      </c>
      <c r="D87" s="135"/>
      <c r="E87" s="74"/>
      <c r="F87" s="72">
        <f t="shared" si="7"/>
        <v>0</v>
      </c>
      <c r="G87" s="74"/>
      <c r="H87" s="158" t="str">
        <f t="shared" si="8"/>
        <v>so</v>
      </c>
      <c r="J87" s="75"/>
      <c r="K87" s="75"/>
      <c r="L87" s="72" t="str">
        <f t="shared" si="9"/>
        <v>so</v>
      </c>
      <c r="M87" s="135"/>
      <c r="N87" s="74"/>
      <c r="O87" s="72">
        <f t="shared" si="10"/>
        <v>0</v>
      </c>
      <c r="P87" s="74"/>
      <c r="Q87" s="158" t="str">
        <f t="shared" si="11"/>
        <v>so</v>
      </c>
      <c r="R87" s="78"/>
      <c r="Z87" s="80"/>
      <c r="AH87" s="80"/>
    </row>
    <row r="88" spans="1:34" x14ac:dyDescent="0.25">
      <c r="A88" s="75"/>
      <c r="B88" s="75"/>
      <c r="C88" s="72" t="str">
        <f t="shared" si="6"/>
        <v>so</v>
      </c>
      <c r="D88" s="135"/>
      <c r="E88" s="74"/>
      <c r="F88" s="72">
        <f t="shared" si="7"/>
        <v>0</v>
      </c>
      <c r="G88" s="74"/>
      <c r="H88" s="158" t="str">
        <f t="shared" si="8"/>
        <v>so</v>
      </c>
      <c r="J88" s="75"/>
      <c r="K88" s="75"/>
      <c r="L88" s="72" t="str">
        <f t="shared" si="9"/>
        <v>so</v>
      </c>
      <c r="M88" s="135"/>
      <c r="N88" s="74"/>
      <c r="O88" s="72">
        <f t="shared" si="10"/>
        <v>0</v>
      </c>
      <c r="P88" s="74"/>
      <c r="Q88" s="158" t="str">
        <f t="shared" si="11"/>
        <v>so</v>
      </c>
    </row>
    <row r="89" spans="1:34" x14ac:dyDescent="0.25">
      <c r="A89" s="75"/>
      <c r="B89" s="75"/>
      <c r="C89" s="72" t="str">
        <f t="shared" si="6"/>
        <v>so</v>
      </c>
      <c r="D89" s="135"/>
      <c r="E89" s="74"/>
      <c r="F89" s="72">
        <f t="shared" si="7"/>
        <v>0</v>
      </c>
      <c r="G89" s="74"/>
      <c r="H89" s="158" t="str">
        <f t="shared" si="8"/>
        <v>so</v>
      </c>
      <c r="J89" s="75"/>
      <c r="K89" s="75"/>
      <c r="L89" s="72" t="str">
        <f t="shared" si="9"/>
        <v>so</v>
      </c>
      <c r="M89" s="135"/>
      <c r="N89" s="74"/>
      <c r="O89" s="72">
        <f t="shared" si="10"/>
        <v>0</v>
      </c>
      <c r="P89" s="74"/>
      <c r="Q89" s="158" t="str">
        <f t="shared" si="11"/>
        <v>so</v>
      </c>
    </row>
    <row r="90" spans="1:34" x14ac:dyDescent="0.25">
      <c r="A90" s="75"/>
      <c r="B90" s="75"/>
      <c r="C90" s="72" t="str">
        <f t="shared" si="6"/>
        <v>so</v>
      </c>
      <c r="D90" s="135"/>
      <c r="E90" s="74"/>
      <c r="F90" s="72">
        <f t="shared" si="7"/>
        <v>0</v>
      </c>
      <c r="G90" s="74"/>
      <c r="H90" s="158" t="str">
        <f t="shared" si="8"/>
        <v>so</v>
      </c>
      <c r="J90" s="75"/>
      <c r="K90" s="75"/>
      <c r="L90" s="72" t="str">
        <f t="shared" si="9"/>
        <v>so</v>
      </c>
      <c r="M90" s="135"/>
      <c r="N90" s="74"/>
      <c r="O90" s="72">
        <f t="shared" si="10"/>
        <v>0</v>
      </c>
      <c r="P90" s="74"/>
      <c r="Q90" s="158" t="str">
        <f t="shared" si="11"/>
        <v>so</v>
      </c>
    </row>
    <row r="91" spans="1:34" x14ac:dyDescent="0.25">
      <c r="A91" s="75"/>
      <c r="B91" s="75"/>
      <c r="C91" s="72" t="str">
        <f t="shared" si="6"/>
        <v>so</v>
      </c>
      <c r="D91" s="135"/>
      <c r="E91" s="74"/>
      <c r="F91" s="72">
        <f t="shared" si="7"/>
        <v>0</v>
      </c>
      <c r="G91" s="74"/>
      <c r="H91" s="158" t="str">
        <f t="shared" si="8"/>
        <v>so</v>
      </c>
      <c r="J91" s="75"/>
      <c r="K91" s="75"/>
      <c r="L91" s="72" t="str">
        <f t="shared" si="9"/>
        <v>so</v>
      </c>
      <c r="M91" s="135"/>
      <c r="N91" s="74"/>
      <c r="O91" s="72">
        <f t="shared" si="10"/>
        <v>0</v>
      </c>
      <c r="P91" s="74"/>
      <c r="Q91" s="158" t="str">
        <f t="shared" si="11"/>
        <v>so</v>
      </c>
    </row>
    <row r="92" spans="1:34" x14ac:dyDescent="0.25">
      <c r="A92" s="75"/>
      <c r="B92" s="75"/>
      <c r="C92" s="72" t="str">
        <f t="shared" si="6"/>
        <v>so</v>
      </c>
      <c r="D92" s="135"/>
      <c r="E92" s="74"/>
      <c r="F92" s="72">
        <f t="shared" si="7"/>
        <v>0</v>
      </c>
      <c r="G92" s="74"/>
      <c r="H92" s="158" t="str">
        <f t="shared" si="8"/>
        <v>so</v>
      </c>
      <c r="J92" s="75"/>
      <c r="K92" s="75"/>
      <c r="L92" s="72" t="str">
        <f t="shared" si="9"/>
        <v>so</v>
      </c>
      <c r="M92" s="135"/>
      <c r="N92" s="74"/>
      <c r="O92" s="72">
        <f t="shared" si="10"/>
        <v>0</v>
      </c>
      <c r="P92" s="74"/>
      <c r="Q92" s="158" t="str">
        <f t="shared" si="11"/>
        <v>so</v>
      </c>
    </row>
    <row r="93" spans="1:34" x14ac:dyDescent="0.25">
      <c r="A93" s="75"/>
      <c r="B93" s="75"/>
      <c r="C93" s="72" t="str">
        <f t="shared" si="6"/>
        <v>so</v>
      </c>
      <c r="D93" s="135"/>
      <c r="E93" s="74"/>
      <c r="F93" s="72">
        <f t="shared" si="7"/>
        <v>0</v>
      </c>
      <c r="G93" s="74"/>
      <c r="H93" s="158" t="str">
        <f t="shared" si="8"/>
        <v>so</v>
      </c>
      <c r="J93" s="75"/>
      <c r="K93" s="75"/>
      <c r="L93" s="72" t="str">
        <f t="shared" si="9"/>
        <v>so</v>
      </c>
      <c r="M93" s="135"/>
      <c r="N93" s="74"/>
      <c r="O93" s="72">
        <f t="shared" si="10"/>
        <v>0</v>
      </c>
      <c r="P93" s="74"/>
      <c r="Q93" s="158" t="str">
        <f t="shared" si="11"/>
        <v>so</v>
      </c>
    </row>
    <row r="94" spans="1:34" x14ac:dyDescent="0.25">
      <c r="A94" s="75"/>
      <c r="B94" s="75"/>
      <c r="C94" s="72" t="str">
        <f t="shared" si="6"/>
        <v>so</v>
      </c>
      <c r="D94" s="135"/>
      <c r="E94" s="74"/>
      <c r="F94" s="72">
        <f t="shared" si="7"/>
        <v>0</v>
      </c>
      <c r="G94" s="74"/>
      <c r="H94" s="158" t="str">
        <f t="shared" si="8"/>
        <v>so</v>
      </c>
      <c r="J94" s="75"/>
      <c r="K94" s="75"/>
      <c r="L94" s="72" t="str">
        <f t="shared" si="9"/>
        <v>so</v>
      </c>
      <c r="M94" s="135"/>
      <c r="N94" s="74"/>
      <c r="O94" s="72">
        <f t="shared" si="10"/>
        <v>0</v>
      </c>
      <c r="P94" s="74"/>
      <c r="Q94" s="158" t="str">
        <f t="shared" si="11"/>
        <v>so</v>
      </c>
    </row>
    <row r="95" spans="1:34" x14ac:dyDescent="0.25">
      <c r="A95" s="75"/>
      <c r="B95" s="75"/>
      <c r="C95" s="72" t="str">
        <f t="shared" si="6"/>
        <v>so</v>
      </c>
      <c r="D95" s="135"/>
      <c r="E95" s="74"/>
      <c r="F95" s="72">
        <f t="shared" si="7"/>
        <v>0</v>
      </c>
      <c r="G95" s="74"/>
      <c r="H95" s="158" t="str">
        <f t="shared" si="8"/>
        <v>so</v>
      </c>
      <c r="J95" s="75"/>
      <c r="K95" s="75"/>
      <c r="L95" s="72" t="str">
        <f t="shared" si="9"/>
        <v>so</v>
      </c>
      <c r="M95" s="135"/>
      <c r="N95" s="74"/>
      <c r="O95" s="72">
        <f t="shared" si="10"/>
        <v>0</v>
      </c>
      <c r="P95" s="74"/>
      <c r="Q95" s="158" t="str">
        <f t="shared" si="11"/>
        <v>so</v>
      </c>
    </row>
    <row r="96" spans="1:34" x14ac:dyDescent="0.25">
      <c r="A96" s="75"/>
      <c r="B96" s="75"/>
      <c r="C96" s="72" t="str">
        <f t="shared" si="6"/>
        <v>so</v>
      </c>
      <c r="D96" s="135"/>
      <c r="E96" s="74"/>
      <c r="F96" s="72">
        <f t="shared" si="7"/>
        <v>0</v>
      </c>
      <c r="G96" s="74"/>
      <c r="H96" s="158" t="str">
        <f t="shared" si="8"/>
        <v>so</v>
      </c>
      <c r="J96" s="75"/>
      <c r="K96" s="75"/>
      <c r="L96" s="72" t="str">
        <f t="shared" si="9"/>
        <v>so</v>
      </c>
      <c r="M96" s="135"/>
      <c r="N96" s="74"/>
      <c r="O96" s="72">
        <f t="shared" si="10"/>
        <v>0</v>
      </c>
      <c r="P96" s="74"/>
      <c r="Q96" s="158" t="str">
        <f t="shared" si="11"/>
        <v>so</v>
      </c>
    </row>
    <row r="97" spans="1:17" x14ac:dyDescent="0.25">
      <c r="A97" s="75"/>
      <c r="B97" s="75"/>
      <c r="C97" s="72" t="str">
        <f t="shared" si="6"/>
        <v>so</v>
      </c>
      <c r="D97" s="135"/>
      <c r="E97" s="74"/>
      <c r="F97" s="72">
        <f t="shared" si="7"/>
        <v>0</v>
      </c>
      <c r="G97" s="74"/>
      <c r="H97" s="158" t="str">
        <f t="shared" si="8"/>
        <v>so</v>
      </c>
      <c r="J97" s="75"/>
      <c r="K97" s="75"/>
      <c r="L97" s="72" t="str">
        <f t="shared" si="9"/>
        <v>so</v>
      </c>
      <c r="M97" s="135"/>
      <c r="N97" s="74"/>
      <c r="O97" s="72">
        <f t="shared" si="10"/>
        <v>0</v>
      </c>
      <c r="P97" s="74"/>
      <c r="Q97" s="158" t="str">
        <f t="shared" si="11"/>
        <v>so</v>
      </c>
    </row>
    <row r="98" spans="1:17" x14ac:dyDescent="0.25">
      <c r="A98" s="75"/>
      <c r="B98" s="75"/>
      <c r="C98" s="72" t="str">
        <f t="shared" si="6"/>
        <v>so</v>
      </c>
      <c r="D98" s="135"/>
      <c r="E98" s="74"/>
      <c r="F98" s="72">
        <f t="shared" si="7"/>
        <v>0</v>
      </c>
      <c r="G98" s="74"/>
      <c r="H98" s="158" t="str">
        <f t="shared" si="8"/>
        <v>so</v>
      </c>
      <c r="J98" s="75"/>
      <c r="K98" s="75"/>
      <c r="L98" s="72" t="str">
        <f t="shared" si="9"/>
        <v>so</v>
      </c>
      <c r="M98" s="135"/>
      <c r="N98" s="74"/>
      <c r="O98" s="72">
        <f t="shared" si="10"/>
        <v>0</v>
      </c>
      <c r="P98" s="74"/>
      <c r="Q98" s="158" t="str">
        <f t="shared" si="11"/>
        <v>so</v>
      </c>
    </row>
    <row r="99" spans="1:17" x14ac:dyDescent="0.25">
      <c r="A99" s="75"/>
      <c r="B99" s="75"/>
      <c r="C99" s="72" t="str">
        <f t="shared" si="6"/>
        <v>so</v>
      </c>
      <c r="D99" s="135"/>
      <c r="E99" s="74"/>
      <c r="F99" s="72">
        <f t="shared" si="7"/>
        <v>0</v>
      </c>
      <c r="G99" s="74"/>
      <c r="H99" s="158" t="str">
        <f t="shared" si="8"/>
        <v>so</v>
      </c>
      <c r="J99" s="75"/>
      <c r="K99" s="75"/>
      <c r="L99" s="72" t="str">
        <f t="shared" si="9"/>
        <v>so</v>
      </c>
      <c r="M99" s="135"/>
      <c r="N99" s="74"/>
      <c r="O99" s="72">
        <f t="shared" si="10"/>
        <v>0</v>
      </c>
      <c r="P99" s="74"/>
      <c r="Q99" s="158" t="str">
        <f t="shared" si="11"/>
        <v>so</v>
      </c>
    </row>
    <row r="100" spans="1:17" x14ac:dyDescent="0.25">
      <c r="A100" s="75"/>
      <c r="B100" s="75"/>
      <c r="C100" s="72" t="str">
        <f t="shared" si="6"/>
        <v>so</v>
      </c>
      <c r="D100" s="135"/>
      <c r="E100" s="74"/>
      <c r="F100" s="72">
        <f t="shared" si="7"/>
        <v>0</v>
      </c>
      <c r="G100" s="74"/>
      <c r="H100" s="158" t="str">
        <f t="shared" si="8"/>
        <v>so</v>
      </c>
      <c r="J100" s="75"/>
      <c r="K100" s="75"/>
      <c r="L100" s="72" t="str">
        <f t="shared" si="9"/>
        <v>so</v>
      </c>
      <c r="M100" s="135"/>
      <c r="N100" s="74"/>
      <c r="O100" s="72">
        <f t="shared" si="10"/>
        <v>0</v>
      </c>
      <c r="P100" s="74"/>
      <c r="Q100" s="158" t="str">
        <f t="shared" si="11"/>
        <v>so</v>
      </c>
    </row>
    <row r="101" spans="1:17" x14ac:dyDescent="0.25">
      <c r="A101" s="75"/>
      <c r="B101" s="75"/>
      <c r="C101" s="72" t="str">
        <f t="shared" si="6"/>
        <v>so</v>
      </c>
      <c r="D101" s="135"/>
      <c r="E101" s="74"/>
      <c r="F101" s="72">
        <f t="shared" si="7"/>
        <v>0</v>
      </c>
      <c r="G101" s="74"/>
      <c r="H101" s="158" t="str">
        <f t="shared" si="8"/>
        <v>so</v>
      </c>
      <c r="J101" s="75"/>
      <c r="K101" s="75"/>
      <c r="L101" s="72" t="str">
        <f t="shared" si="9"/>
        <v>so</v>
      </c>
      <c r="M101" s="135"/>
      <c r="N101" s="74"/>
      <c r="O101" s="72">
        <f t="shared" si="10"/>
        <v>0</v>
      </c>
      <c r="P101" s="74"/>
      <c r="Q101" s="158" t="str">
        <f t="shared" si="11"/>
        <v>so</v>
      </c>
    </row>
    <row r="102" spans="1:17" x14ac:dyDescent="0.25">
      <c r="A102" s="75"/>
      <c r="B102" s="75"/>
      <c r="C102" s="72" t="str">
        <f t="shared" si="6"/>
        <v>so</v>
      </c>
      <c r="D102" s="135"/>
      <c r="E102" s="74"/>
      <c r="F102" s="72">
        <f t="shared" si="7"/>
        <v>0</v>
      </c>
      <c r="G102" s="74"/>
      <c r="H102" s="158" t="str">
        <f t="shared" si="8"/>
        <v>so</v>
      </c>
      <c r="J102" s="75"/>
      <c r="K102" s="75"/>
      <c r="L102" s="72" t="str">
        <f t="shared" si="9"/>
        <v>so</v>
      </c>
      <c r="M102" s="135"/>
      <c r="N102" s="74"/>
      <c r="O102" s="72">
        <f t="shared" si="10"/>
        <v>0</v>
      </c>
      <c r="P102" s="74"/>
      <c r="Q102" s="158" t="str">
        <f t="shared" si="11"/>
        <v>so</v>
      </c>
    </row>
    <row r="103" spans="1:17" x14ac:dyDescent="0.25">
      <c r="A103" s="75"/>
      <c r="B103" s="75"/>
      <c r="C103" s="72" t="str">
        <f t="shared" si="6"/>
        <v>so</v>
      </c>
      <c r="D103" s="135"/>
      <c r="E103" s="74"/>
      <c r="F103" s="72">
        <f t="shared" si="7"/>
        <v>0</v>
      </c>
      <c r="G103" s="74"/>
      <c r="H103" s="158" t="str">
        <f t="shared" si="8"/>
        <v>so</v>
      </c>
      <c r="J103" s="75"/>
      <c r="K103" s="75"/>
      <c r="L103" s="72" t="str">
        <f t="shared" si="9"/>
        <v>so</v>
      </c>
      <c r="M103" s="135"/>
      <c r="N103" s="74"/>
      <c r="O103" s="72">
        <f t="shared" si="10"/>
        <v>0</v>
      </c>
      <c r="P103" s="74"/>
      <c r="Q103" s="158" t="str">
        <f t="shared" si="11"/>
        <v>so</v>
      </c>
    </row>
    <row r="104" spans="1:17" x14ac:dyDescent="0.25">
      <c r="A104" s="75"/>
      <c r="B104" s="75"/>
      <c r="C104" s="72" t="str">
        <f t="shared" si="6"/>
        <v>so</v>
      </c>
      <c r="D104" s="135"/>
      <c r="E104" s="74"/>
      <c r="F104" s="72">
        <f t="shared" ref="F104:F111" si="12">100*E104</f>
        <v>0</v>
      </c>
      <c r="G104" s="74"/>
      <c r="H104" s="158" t="str">
        <f t="shared" si="8"/>
        <v>so</v>
      </c>
      <c r="J104" s="75"/>
      <c r="K104" s="75"/>
      <c r="L104" s="72" t="str">
        <f t="shared" si="9"/>
        <v>so</v>
      </c>
      <c r="M104" s="135"/>
      <c r="N104" s="74"/>
      <c r="O104" s="72">
        <f t="shared" ref="O104:O111" si="13">100*N104</f>
        <v>0</v>
      </c>
      <c r="P104" s="74"/>
      <c r="Q104" s="158" t="str">
        <f t="shared" si="11"/>
        <v>so</v>
      </c>
    </row>
    <row r="105" spans="1:17" x14ac:dyDescent="0.25">
      <c r="A105" s="75"/>
      <c r="B105" s="75"/>
      <c r="C105" s="72" t="str">
        <f t="shared" si="6"/>
        <v>so</v>
      </c>
      <c r="D105" s="135"/>
      <c r="E105" s="74"/>
      <c r="F105" s="72">
        <f t="shared" si="12"/>
        <v>0</v>
      </c>
      <c r="G105" s="74"/>
      <c r="H105" s="158" t="str">
        <f t="shared" si="8"/>
        <v>so</v>
      </c>
      <c r="J105" s="75"/>
      <c r="K105" s="75"/>
      <c r="L105" s="72" t="str">
        <f t="shared" si="9"/>
        <v>so</v>
      </c>
      <c r="M105" s="135"/>
      <c r="N105" s="74"/>
      <c r="O105" s="72">
        <f t="shared" si="13"/>
        <v>0</v>
      </c>
      <c r="P105" s="74"/>
      <c r="Q105" s="158" t="str">
        <f t="shared" si="11"/>
        <v>so</v>
      </c>
    </row>
    <row r="106" spans="1:17" x14ac:dyDescent="0.25">
      <c r="A106" s="75"/>
      <c r="B106" s="75"/>
      <c r="C106" s="72" t="str">
        <f t="shared" si="6"/>
        <v>so</v>
      </c>
      <c r="D106" s="135"/>
      <c r="E106" s="74"/>
      <c r="F106" s="72">
        <f t="shared" si="12"/>
        <v>0</v>
      </c>
      <c r="G106" s="74"/>
      <c r="H106" s="158" t="str">
        <f t="shared" si="8"/>
        <v>so</v>
      </c>
      <c r="J106" s="75"/>
      <c r="K106" s="75"/>
      <c r="L106" s="72" t="str">
        <f t="shared" si="9"/>
        <v>so</v>
      </c>
      <c r="M106" s="135"/>
      <c r="N106" s="74"/>
      <c r="O106" s="72">
        <f t="shared" si="13"/>
        <v>0</v>
      </c>
      <c r="P106" s="74"/>
      <c r="Q106" s="158" t="str">
        <f t="shared" si="11"/>
        <v>so</v>
      </c>
    </row>
    <row r="107" spans="1:17" x14ac:dyDescent="0.25">
      <c r="A107" s="75"/>
      <c r="B107" s="75"/>
      <c r="C107" s="72" t="str">
        <f t="shared" si="6"/>
        <v>so</v>
      </c>
      <c r="D107" s="135"/>
      <c r="E107" s="74"/>
      <c r="F107" s="72">
        <f t="shared" si="12"/>
        <v>0</v>
      </c>
      <c r="G107" s="74"/>
      <c r="H107" s="158" t="str">
        <f t="shared" si="8"/>
        <v>so</v>
      </c>
      <c r="J107" s="75"/>
      <c r="K107" s="75"/>
      <c r="L107" s="72" t="str">
        <f t="shared" si="9"/>
        <v>so</v>
      </c>
      <c r="M107" s="135"/>
      <c r="N107" s="74"/>
      <c r="O107" s="72">
        <f t="shared" si="13"/>
        <v>0</v>
      </c>
      <c r="P107" s="74"/>
      <c r="Q107" s="158" t="str">
        <f t="shared" si="11"/>
        <v>so</v>
      </c>
    </row>
    <row r="108" spans="1:17" x14ac:dyDescent="0.25">
      <c r="A108" s="75"/>
      <c r="B108" s="75"/>
      <c r="C108" s="72" t="str">
        <f t="shared" si="6"/>
        <v>so</v>
      </c>
      <c r="D108" s="135"/>
      <c r="E108" s="74"/>
      <c r="F108" s="72">
        <f t="shared" si="12"/>
        <v>0</v>
      </c>
      <c r="G108" s="74"/>
      <c r="H108" s="158" t="str">
        <f t="shared" si="8"/>
        <v>so</v>
      </c>
      <c r="J108" s="75"/>
      <c r="K108" s="75"/>
      <c r="L108" s="72" t="str">
        <f t="shared" si="9"/>
        <v>so</v>
      </c>
      <c r="M108" s="135"/>
      <c r="N108" s="74"/>
      <c r="O108" s="72">
        <f t="shared" si="13"/>
        <v>0</v>
      </c>
      <c r="P108" s="74"/>
      <c r="Q108" s="158" t="str">
        <f t="shared" si="11"/>
        <v>so</v>
      </c>
    </row>
    <row r="109" spans="1:17" x14ac:dyDescent="0.25">
      <c r="A109" s="75"/>
      <c r="B109" s="75"/>
      <c r="C109" s="72" t="str">
        <f t="shared" si="6"/>
        <v>so</v>
      </c>
      <c r="D109" s="135"/>
      <c r="E109" s="74"/>
      <c r="F109" s="72">
        <f t="shared" si="12"/>
        <v>0</v>
      </c>
      <c r="G109" s="74"/>
      <c r="H109" s="158" t="str">
        <f t="shared" si="8"/>
        <v>so</v>
      </c>
      <c r="J109" s="75"/>
      <c r="K109" s="75"/>
      <c r="L109" s="72" t="str">
        <f t="shared" si="9"/>
        <v>so</v>
      </c>
      <c r="M109" s="135"/>
      <c r="N109" s="74"/>
      <c r="O109" s="72">
        <f t="shared" si="13"/>
        <v>0</v>
      </c>
      <c r="P109" s="74"/>
      <c r="Q109" s="158" t="str">
        <f t="shared" si="11"/>
        <v>so</v>
      </c>
    </row>
    <row r="110" spans="1:17" x14ac:dyDescent="0.25">
      <c r="A110" s="75"/>
      <c r="B110" s="75"/>
      <c r="C110" s="72" t="str">
        <f t="shared" si="6"/>
        <v>so</v>
      </c>
      <c r="D110" s="135"/>
      <c r="E110" s="74"/>
      <c r="F110" s="72">
        <f t="shared" si="12"/>
        <v>0</v>
      </c>
      <c r="G110" s="74"/>
      <c r="H110" s="158" t="str">
        <f t="shared" si="8"/>
        <v>so</v>
      </c>
      <c r="J110" s="75"/>
      <c r="K110" s="75"/>
      <c r="L110" s="72" t="str">
        <f t="shared" si="9"/>
        <v>so</v>
      </c>
      <c r="M110" s="135"/>
      <c r="N110" s="74"/>
      <c r="O110" s="72">
        <f t="shared" si="13"/>
        <v>0</v>
      </c>
      <c r="P110" s="74"/>
      <c r="Q110" s="158" t="str">
        <f t="shared" si="11"/>
        <v>so</v>
      </c>
    </row>
    <row r="111" spans="1:17" x14ac:dyDescent="0.25">
      <c r="A111" s="75"/>
      <c r="B111" s="75"/>
      <c r="C111" s="72" t="str">
        <f t="shared" si="6"/>
        <v>so</v>
      </c>
      <c r="D111" s="135"/>
      <c r="E111" s="74"/>
      <c r="F111" s="72">
        <f t="shared" si="12"/>
        <v>0</v>
      </c>
      <c r="G111" s="74"/>
      <c r="H111" s="158" t="str">
        <f t="shared" si="8"/>
        <v>so</v>
      </c>
      <c r="J111" s="75"/>
      <c r="K111" s="75"/>
      <c r="L111" s="72" t="str">
        <f t="shared" si="9"/>
        <v>so</v>
      </c>
      <c r="M111" s="135"/>
      <c r="N111" s="74"/>
      <c r="O111" s="72">
        <f t="shared" si="13"/>
        <v>0</v>
      </c>
      <c r="P111" s="74"/>
      <c r="Q111" s="158" t="str">
        <f t="shared" si="11"/>
        <v>so</v>
      </c>
    </row>
    <row r="112" spans="1:17" x14ac:dyDescent="0.25">
      <c r="A112" s="75"/>
      <c r="B112" s="75"/>
      <c r="C112" s="72" t="str">
        <f t="shared" si="6"/>
        <v>so</v>
      </c>
      <c r="D112" s="135"/>
      <c r="E112" s="74"/>
      <c r="F112" s="72">
        <f t="shared" si="7"/>
        <v>0</v>
      </c>
      <c r="G112" s="74"/>
      <c r="H112" s="158" t="str">
        <f t="shared" si="8"/>
        <v>so</v>
      </c>
      <c r="J112" s="75"/>
      <c r="K112" s="75"/>
      <c r="L112" s="72" t="str">
        <f t="shared" si="9"/>
        <v>so</v>
      </c>
      <c r="M112" s="135"/>
      <c r="N112" s="74"/>
      <c r="O112" s="72">
        <f t="shared" si="10"/>
        <v>0</v>
      </c>
      <c r="P112" s="74"/>
      <c r="Q112" s="158" t="str">
        <f t="shared" si="11"/>
        <v>so</v>
      </c>
    </row>
    <row r="113" spans="1:34" x14ac:dyDescent="0.25">
      <c r="A113" s="75"/>
      <c r="B113" s="75"/>
      <c r="C113" s="72" t="str">
        <f t="shared" si="6"/>
        <v>so</v>
      </c>
      <c r="D113" s="135"/>
      <c r="E113" s="74"/>
      <c r="F113" s="72">
        <f t="shared" si="7"/>
        <v>0</v>
      </c>
      <c r="G113" s="74"/>
      <c r="H113" s="158" t="str">
        <f t="shared" si="8"/>
        <v>so</v>
      </c>
      <c r="J113" s="75"/>
      <c r="K113" s="75"/>
      <c r="L113" s="72" t="str">
        <f t="shared" si="9"/>
        <v>so</v>
      </c>
      <c r="M113" s="135"/>
      <c r="N113" s="74"/>
      <c r="O113" s="72">
        <f t="shared" si="10"/>
        <v>0</v>
      </c>
      <c r="P113" s="74"/>
      <c r="Q113" s="158" t="str">
        <f t="shared" si="11"/>
        <v>so</v>
      </c>
    </row>
    <row r="114" spans="1:34" x14ac:dyDescent="0.25">
      <c r="A114" s="75"/>
      <c r="B114" s="75"/>
      <c r="C114" s="72" t="str">
        <f t="shared" si="6"/>
        <v>so</v>
      </c>
      <c r="D114" s="135"/>
      <c r="E114" s="74"/>
      <c r="F114" s="72">
        <f t="shared" si="7"/>
        <v>0</v>
      </c>
      <c r="G114" s="74"/>
      <c r="H114" s="158" t="str">
        <f t="shared" si="8"/>
        <v>so</v>
      </c>
      <c r="J114" s="75"/>
      <c r="K114" s="75"/>
      <c r="L114" s="72" t="str">
        <f t="shared" si="9"/>
        <v>so</v>
      </c>
      <c r="M114" s="135"/>
      <c r="N114" s="74"/>
      <c r="O114" s="72">
        <f t="shared" si="10"/>
        <v>0</v>
      </c>
      <c r="P114" s="74"/>
      <c r="Q114" s="158" t="str">
        <f t="shared" si="11"/>
        <v>so</v>
      </c>
    </row>
    <row r="115" spans="1:34" x14ac:dyDescent="0.25">
      <c r="A115" s="75"/>
      <c r="B115" s="75"/>
      <c r="C115" s="72" t="str">
        <f t="shared" si="6"/>
        <v>so</v>
      </c>
      <c r="D115" s="135"/>
      <c r="E115" s="74"/>
      <c r="F115" s="72">
        <f t="shared" si="7"/>
        <v>0</v>
      </c>
      <c r="G115" s="74"/>
      <c r="H115" s="158" t="str">
        <f t="shared" si="8"/>
        <v>so</v>
      </c>
      <c r="J115" s="75"/>
      <c r="K115" s="75"/>
      <c r="L115" s="72" t="str">
        <f t="shared" si="9"/>
        <v>so</v>
      </c>
      <c r="M115" s="135"/>
      <c r="N115" s="74"/>
      <c r="O115" s="72">
        <f t="shared" si="10"/>
        <v>0</v>
      </c>
      <c r="P115" s="74"/>
      <c r="Q115" s="158" t="str">
        <f t="shared" si="11"/>
        <v>so</v>
      </c>
    </row>
    <row r="116" spans="1:34" x14ac:dyDescent="0.25">
      <c r="A116" s="75"/>
      <c r="B116" s="75"/>
      <c r="C116" s="72" t="str">
        <f t="shared" si="6"/>
        <v>so</v>
      </c>
      <c r="D116" s="135"/>
      <c r="E116" s="74"/>
      <c r="F116" s="72">
        <f t="shared" si="7"/>
        <v>0</v>
      </c>
      <c r="G116" s="74"/>
      <c r="H116" s="158" t="str">
        <f t="shared" si="8"/>
        <v>so</v>
      </c>
      <c r="J116" s="75"/>
      <c r="K116" s="75"/>
      <c r="L116" s="72" t="str">
        <f t="shared" si="9"/>
        <v>so</v>
      </c>
      <c r="M116" s="135"/>
      <c r="N116" s="74"/>
      <c r="O116" s="72">
        <f t="shared" si="10"/>
        <v>0</v>
      </c>
      <c r="P116" s="74"/>
      <c r="Q116" s="158" t="str">
        <f t="shared" si="11"/>
        <v>so</v>
      </c>
    </row>
    <row r="117" spans="1:34" x14ac:dyDescent="0.25">
      <c r="A117" s="75"/>
      <c r="B117" s="75"/>
      <c r="C117" s="72" t="str">
        <f t="shared" si="6"/>
        <v>so</v>
      </c>
      <c r="D117" s="135"/>
      <c r="E117" s="74"/>
      <c r="F117" s="72">
        <f t="shared" si="7"/>
        <v>0</v>
      </c>
      <c r="G117" s="74"/>
      <c r="H117" s="158" t="str">
        <f t="shared" si="8"/>
        <v>so</v>
      </c>
      <c r="J117" s="75"/>
      <c r="K117" s="75"/>
      <c r="L117" s="72" t="str">
        <f t="shared" si="9"/>
        <v>so</v>
      </c>
      <c r="M117" s="135"/>
      <c r="N117" s="74"/>
      <c r="O117" s="72">
        <f t="shared" si="10"/>
        <v>0</v>
      </c>
      <c r="P117" s="74"/>
      <c r="Q117" s="158" t="str">
        <f t="shared" si="11"/>
        <v>so</v>
      </c>
    </row>
    <row r="118" spans="1:34" x14ac:dyDescent="0.25">
      <c r="A118" s="75"/>
      <c r="B118" s="75"/>
      <c r="C118" s="72" t="str">
        <f t="shared" si="6"/>
        <v>so</v>
      </c>
      <c r="D118" s="135"/>
      <c r="E118" s="74"/>
      <c r="F118" s="72">
        <f t="shared" si="7"/>
        <v>0</v>
      </c>
      <c r="G118" s="74"/>
      <c r="H118" s="158" t="str">
        <f t="shared" si="8"/>
        <v>so</v>
      </c>
      <c r="J118" s="75"/>
      <c r="K118" s="75"/>
      <c r="L118" s="72" t="str">
        <f t="shared" si="9"/>
        <v>so</v>
      </c>
      <c r="M118" s="135"/>
      <c r="N118" s="74"/>
      <c r="O118" s="72">
        <f t="shared" si="10"/>
        <v>0</v>
      </c>
      <c r="P118" s="74"/>
      <c r="Q118" s="158" t="str">
        <f t="shared" si="11"/>
        <v>so</v>
      </c>
    </row>
    <row r="119" spans="1:34" x14ac:dyDescent="0.25">
      <c r="A119" s="75"/>
      <c r="B119" s="75"/>
      <c r="C119" s="72" t="str">
        <f t="shared" si="6"/>
        <v>so</v>
      </c>
      <c r="D119" s="135"/>
      <c r="E119" s="74"/>
      <c r="F119" s="72">
        <f t="shared" si="7"/>
        <v>0</v>
      </c>
      <c r="G119" s="74"/>
      <c r="H119" s="158" t="str">
        <f t="shared" si="8"/>
        <v>so</v>
      </c>
      <c r="J119" s="75"/>
      <c r="K119" s="75"/>
      <c r="L119" s="72" t="str">
        <f t="shared" si="9"/>
        <v>so</v>
      </c>
      <c r="M119" s="135"/>
      <c r="N119" s="74"/>
      <c r="O119" s="72">
        <f t="shared" si="10"/>
        <v>0</v>
      </c>
      <c r="P119" s="74"/>
      <c r="Q119" s="158" t="str">
        <f t="shared" si="11"/>
        <v>so</v>
      </c>
    </row>
    <row r="120" spans="1:34" x14ac:dyDescent="0.25">
      <c r="A120" s="75"/>
      <c r="B120" s="75"/>
      <c r="C120" s="72" t="str">
        <f t="shared" si="6"/>
        <v>so</v>
      </c>
      <c r="D120" s="135"/>
      <c r="E120" s="74"/>
      <c r="F120" s="72">
        <f t="shared" si="7"/>
        <v>0</v>
      </c>
      <c r="G120" s="74"/>
      <c r="H120" s="158" t="str">
        <f t="shared" si="8"/>
        <v>so</v>
      </c>
      <c r="J120" s="75"/>
      <c r="K120" s="75"/>
      <c r="L120" s="72" t="str">
        <f t="shared" si="9"/>
        <v>so</v>
      </c>
      <c r="M120" s="135"/>
      <c r="N120" s="74"/>
      <c r="O120" s="72">
        <f t="shared" si="10"/>
        <v>0</v>
      </c>
      <c r="P120" s="74"/>
      <c r="Q120" s="158" t="str">
        <f t="shared" si="11"/>
        <v>so</v>
      </c>
    </row>
    <row r="121" spans="1:34" x14ac:dyDescent="0.25">
      <c r="A121" s="75"/>
      <c r="B121" s="75"/>
      <c r="C121" s="72" t="str">
        <f t="shared" si="6"/>
        <v>so</v>
      </c>
      <c r="D121" s="135"/>
      <c r="E121" s="74"/>
      <c r="F121" s="72">
        <f t="shared" si="7"/>
        <v>0</v>
      </c>
      <c r="G121" s="74"/>
      <c r="H121" s="158" t="str">
        <f t="shared" si="8"/>
        <v>so</v>
      </c>
      <c r="J121" s="75"/>
      <c r="K121" s="75"/>
      <c r="L121" s="72" t="str">
        <f t="shared" si="9"/>
        <v>so</v>
      </c>
      <c r="M121" s="135"/>
      <c r="N121" s="74"/>
      <c r="O121" s="72">
        <f t="shared" si="10"/>
        <v>0</v>
      </c>
      <c r="P121" s="74"/>
      <c r="Q121" s="158" t="str">
        <f t="shared" si="11"/>
        <v>so</v>
      </c>
      <c r="R121" s="78"/>
      <c r="Z121" s="80"/>
      <c r="AH121" s="80"/>
    </row>
    <row r="122" spans="1:34" x14ac:dyDescent="0.25">
      <c r="A122" s="75"/>
      <c r="B122" s="75"/>
      <c r="C122" s="72" t="str">
        <f t="shared" si="6"/>
        <v>so</v>
      </c>
      <c r="D122" s="135"/>
      <c r="E122" s="74"/>
      <c r="F122" s="72">
        <f t="shared" si="7"/>
        <v>0</v>
      </c>
      <c r="G122" s="74"/>
      <c r="H122" s="158" t="str">
        <f t="shared" si="8"/>
        <v>so</v>
      </c>
      <c r="J122" s="75"/>
      <c r="K122" s="75"/>
      <c r="L122" s="72" t="str">
        <f t="shared" si="9"/>
        <v>so</v>
      </c>
      <c r="M122" s="135"/>
      <c r="N122" s="74"/>
      <c r="O122" s="72">
        <f t="shared" si="10"/>
        <v>0</v>
      </c>
      <c r="P122" s="74"/>
      <c r="Q122" s="158" t="str">
        <f>IF(O122&gt;0,(O122/P122)*L122,"so")</f>
        <v>so</v>
      </c>
    </row>
    <row r="123" spans="1:34" x14ac:dyDescent="0.25">
      <c r="B123" s="42" t="s">
        <v>84</v>
      </c>
      <c r="C123" s="24">
        <f>SUM(C73:C122)</f>
        <v>0</v>
      </c>
      <c r="D123" s="24"/>
      <c r="E123" s="24">
        <f>SUM(E73:E122)</f>
        <v>0</v>
      </c>
      <c r="F123" s="24">
        <f>SUM(F73:F122)</f>
        <v>0</v>
      </c>
      <c r="G123" s="134">
        <f>SUM(G73:G122)</f>
        <v>0</v>
      </c>
      <c r="H123" s="160">
        <f>SUM(H73:H122)</f>
        <v>0</v>
      </c>
      <c r="K123" s="42" t="s">
        <v>84</v>
      </c>
      <c r="L123" s="24">
        <f>SUM(L73:L122)</f>
        <v>0</v>
      </c>
      <c r="M123" s="24"/>
      <c r="N123" s="24">
        <f>SUM(N73:N122)</f>
        <v>0</v>
      </c>
      <c r="O123" s="24">
        <f>SUM(O73:O122)</f>
        <v>0</v>
      </c>
      <c r="P123" s="134">
        <f>SUM(P73:P122)</f>
        <v>0</v>
      </c>
      <c r="Q123" s="160">
        <f>SUM(Q73:Q122)</f>
        <v>0</v>
      </c>
    </row>
    <row r="124" spans="1:34" x14ac:dyDescent="0.25">
      <c r="C124" s="70"/>
      <c r="D124" s="70"/>
      <c r="E124" s="70"/>
      <c r="L124" s="70"/>
      <c r="M124" s="70"/>
      <c r="N124" s="70"/>
    </row>
    <row r="125" spans="1:34" ht="45" x14ac:dyDescent="0.25">
      <c r="G125" s="76" t="s">
        <v>87</v>
      </c>
      <c r="H125" s="162">
        <f>H123/365</f>
        <v>0</v>
      </c>
      <c r="P125" s="76" t="s">
        <v>88</v>
      </c>
      <c r="Q125" s="162">
        <f>Q123/365</f>
        <v>0</v>
      </c>
    </row>
    <row r="128" spans="1:34" ht="34.15" customHeight="1" x14ac:dyDescent="0.25">
      <c r="A128" s="300" t="s">
        <v>48</v>
      </c>
      <c r="B128" s="301"/>
      <c r="C128" s="301"/>
      <c r="D128" s="301"/>
      <c r="E128" s="301"/>
      <c r="F128" s="301"/>
      <c r="G128" s="301"/>
      <c r="H128" s="302"/>
      <c r="J128" s="300" t="s">
        <v>49</v>
      </c>
      <c r="K128" s="301"/>
      <c r="L128" s="301"/>
      <c r="M128" s="301"/>
      <c r="N128" s="301"/>
      <c r="O128" s="301"/>
      <c r="P128" s="301"/>
      <c r="Q128" s="302"/>
    </row>
    <row r="129" spans="1:17" ht="84" customHeight="1" x14ac:dyDescent="0.25">
      <c r="A129" s="40" t="s">
        <v>65</v>
      </c>
      <c r="B129" s="287"/>
      <c r="C129" s="287"/>
      <c r="D129" s="287"/>
      <c r="E129" s="287"/>
      <c r="F129" s="287"/>
      <c r="G129" s="287"/>
      <c r="H129" s="287"/>
      <c r="J129" s="40" t="s">
        <v>65</v>
      </c>
      <c r="K129" s="287"/>
      <c r="L129" s="287"/>
      <c r="M129" s="287"/>
      <c r="N129" s="287"/>
      <c r="O129" s="287"/>
      <c r="P129" s="287"/>
      <c r="Q129" s="287"/>
    </row>
    <row r="130" spans="1:17" x14ac:dyDescent="0.25">
      <c r="A130" s="38"/>
      <c r="B130" s="37"/>
      <c r="C130" s="37"/>
      <c r="D130" s="37"/>
      <c r="E130" s="37"/>
      <c r="F130" s="37"/>
      <c r="G130" s="37"/>
      <c r="H130" s="37"/>
      <c r="J130" s="38"/>
      <c r="K130" s="37"/>
      <c r="L130" s="37"/>
      <c r="M130" s="37"/>
      <c r="N130" s="37"/>
      <c r="O130" s="37"/>
      <c r="P130" s="37"/>
      <c r="Q130" s="37"/>
    </row>
    <row r="131" spans="1:17" ht="45" x14ac:dyDescent="0.25">
      <c r="A131" s="40" t="s">
        <v>69</v>
      </c>
      <c r="B131" s="40" t="s">
        <v>70</v>
      </c>
      <c r="C131" s="40" t="s">
        <v>71</v>
      </c>
      <c r="D131" s="40" t="s">
        <v>72</v>
      </c>
      <c r="E131" s="40" t="s">
        <v>73</v>
      </c>
      <c r="F131" s="40" t="s">
        <v>74</v>
      </c>
      <c r="G131" s="40" t="s">
        <v>75</v>
      </c>
      <c r="H131" s="40" t="s">
        <v>79</v>
      </c>
      <c r="J131" s="40" t="s">
        <v>69</v>
      </c>
      <c r="K131" s="24" t="s">
        <v>70</v>
      </c>
      <c r="L131" s="40" t="s">
        <v>71</v>
      </c>
      <c r="M131" s="40" t="s">
        <v>72</v>
      </c>
      <c r="N131" s="40" t="s">
        <v>73</v>
      </c>
      <c r="O131" s="40" t="s">
        <v>74</v>
      </c>
      <c r="P131" s="40" t="s">
        <v>75</v>
      </c>
      <c r="Q131" s="40" t="s">
        <v>79</v>
      </c>
    </row>
    <row r="132" spans="1:17" x14ac:dyDescent="0.25">
      <c r="A132" s="75"/>
      <c r="B132" s="75"/>
      <c r="C132" s="72" t="str">
        <f>IF(A132&gt;0,DATEDIF(A132,B132,"D")+1,"so")</f>
        <v>so</v>
      </c>
      <c r="D132" s="135"/>
      <c r="E132" s="74"/>
      <c r="F132" s="72">
        <f>100*E132</f>
        <v>0</v>
      </c>
      <c r="G132" s="74"/>
      <c r="H132" s="158" t="str">
        <f>IF(F132&gt;0,(F132/G132)*C132,"so")</f>
        <v>so</v>
      </c>
      <c r="J132" s="75"/>
      <c r="K132" s="75"/>
      <c r="L132" s="72" t="str">
        <f>IF(J132&gt;0,DATEDIF(J132,K132,"D")+1,"so")</f>
        <v>so</v>
      </c>
      <c r="M132" s="135"/>
      <c r="N132" s="71"/>
      <c r="O132" s="72">
        <f>100*N132</f>
        <v>0</v>
      </c>
      <c r="P132" s="74"/>
      <c r="Q132" s="158" t="str">
        <f>IF(O132&gt;0,(O132/P132)*L132,"so")</f>
        <v>so</v>
      </c>
    </row>
    <row r="133" spans="1:17" x14ac:dyDescent="0.25">
      <c r="A133" s="75"/>
      <c r="B133" s="75"/>
      <c r="C133" s="72" t="str">
        <f t="shared" ref="C133:C181" si="14">IF(A133&gt;0,DATEDIF(A133,B133,"D")+1,"so")</f>
        <v>so</v>
      </c>
      <c r="D133" s="135"/>
      <c r="E133" s="74"/>
      <c r="F133" s="72">
        <f t="shared" ref="F133:F181" si="15">100*E133</f>
        <v>0</v>
      </c>
      <c r="G133" s="74"/>
      <c r="H133" s="158" t="str">
        <f t="shared" ref="H133:H181" si="16">IF(F133&gt;0,(F133/G133)*C133,"so")</f>
        <v>so</v>
      </c>
      <c r="J133" s="75"/>
      <c r="K133" s="75"/>
      <c r="L133" s="72" t="str">
        <f t="shared" ref="L133:L181" si="17">IF(J133&gt;0,DATEDIF(J133,K133,"D")+1,"so")</f>
        <v>so</v>
      </c>
      <c r="M133" s="135"/>
      <c r="N133" s="71"/>
      <c r="O133" s="72">
        <f t="shared" ref="O133:O181" si="18">100*N133</f>
        <v>0</v>
      </c>
      <c r="P133" s="74"/>
      <c r="Q133" s="158" t="str">
        <f t="shared" ref="Q133:Q181" si="19">IF(O133&gt;0,(O133/P133)*L133,"so")</f>
        <v>so</v>
      </c>
    </row>
    <row r="134" spans="1:17" x14ac:dyDescent="0.25">
      <c r="A134" s="75"/>
      <c r="B134" s="75"/>
      <c r="C134" s="72" t="str">
        <f t="shared" si="14"/>
        <v>so</v>
      </c>
      <c r="D134" s="135"/>
      <c r="E134" s="74"/>
      <c r="F134" s="72">
        <f t="shared" si="15"/>
        <v>0</v>
      </c>
      <c r="G134" s="74"/>
      <c r="H134" s="158" t="str">
        <f t="shared" si="16"/>
        <v>so</v>
      </c>
      <c r="J134" s="75"/>
      <c r="K134" s="75"/>
      <c r="L134" s="72" t="str">
        <f t="shared" si="17"/>
        <v>so</v>
      </c>
      <c r="M134" s="135"/>
      <c r="N134" s="71"/>
      <c r="O134" s="72">
        <f t="shared" si="18"/>
        <v>0</v>
      </c>
      <c r="P134" s="74"/>
      <c r="Q134" s="158" t="str">
        <f t="shared" si="19"/>
        <v>so</v>
      </c>
    </row>
    <row r="135" spans="1:17" x14ac:dyDescent="0.25">
      <c r="A135" s="75"/>
      <c r="B135" s="75"/>
      <c r="C135" s="72" t="str">
        <f t="shared" si="14"/>
        <v>so</v>
      </c>
      <c r="D135" s="135"/>
      <c r="E135" s="74"/>
      <c r="F135" s="72">
        <f t="shared" si="15"/>
        <v>0</v>
      </c>
      <c r="G135" s="74"/>
      <c r="H135" s="158" t="str">
        <f t="shared" si="16"/>
        <v>so</v>
      </c>
      <c r="J135" s="75"/>
      <c r="K135" s="75"/>
      <c r="L135" s="72" t="str">
        <f t="shared" si="17"/>
        <v>so</v>
      </c>
      <c r="M135" s="135"/>
      <c r="N135" s="71"/>
      <c r="O135" s="72">
        <f t="shared" si="18"/>
        <v>0</v>
      </c>
      <c r="P135" s="74"/>
      <c r="Q135" s="158" t="str">
        <f t="shared" si="19"/>
        <v>so</v>
      </c>
    </row>
    <row r="136" spans="1:17" x14ac:dyDescent="0.25">
      <c r="A136" s="75"/>
      <c r="B136" s="75"/>
      <c r="C136" s="72" t="str">
        <f t="shared" si="14"/>
        <v>so</v>
      </c>
      <c r="D136" s="135"/>
      <c r="E136" s="74"/>
      <c r="F136" s="72">
        <f t="shared" si="15"/>
        <v>0</v>
      </c>
      <c r="G136" s="74"/>
      <c r="H136" s="158" t="str">
        <f t="shared" si="16"/>
        <v>so</v>
      </c>
      <c r="J136" s="75"/>
      <c r="K136" s="75"/>
      <c r="L136" s="72" t="str">
        <f t="shared" si="17"/>
        <v>so</v>
      </c>
      <c r="M136" s="135"/>
      <c r="N136" s="71"/>
      <c r="O136" s="72">
        <f t="shared" si="18"/>
        <v>0</v>
      </c>
      <c r="P136" s="74"/>
      <c r="Q136" s="158" t="str">
        <f t="shared" si="19"/>
        <v>so</v>
      </c>
    </row>
    <row r="137" spans="1:17" x14ac:dyDescent="0.25">
      <c r="A137" s="75"/>
      <c r="B137" s="75"/>
      <c r="C137" s="72" t="str">
        <f t="shared" si="14"/>
        <v>so</v>
      </c>
      <c r="D137" s="135"/>
      <c r="E137" s="74"/>
      <c r="F137" s="72">
        <f t="shared" si="15"/>
        <v>0</v>
      </c>
      <c r="G137" s="74"/>
      <c r="H137" s="158" t="str">
        <f t="shared" si="16"/>
        <v>so</v>
      </c>
      <c r="J137" s="75"/>
      <c r="K137" s="75"/>
      <c r="L137" s="72" t="str">
        <f t="shared" si="17"/>
        <v>so</v>
      </c>
      <c r="M137" s="135"/>
      <c r="N137" s="71"/>
      <c r="O137" s="72">
        <f t="shared" si="18"/>
        <v>0</v>
      </c>
      <c r="P137" s="74"/>
      <c r="Q137" s="158" t="str">
        <f t="shared" si="19"/>
        <v>so</v>
      </c>
    </row>
    <row r="138" spans="1:17" x14ac:dyDescent="0.25">
      <c r="A138" s="75"/>
      <c r="B138" s="75"/>
      <c r="C138" s="72" t="str">
        <f t="shared" si="14"/>
        <v>so</v>
      </c>
      <c r="D138" s="135"/>
      <c r="E138" s="74"/>
      <c r="F138" s="72">
        <f t="shared" ref="F138:F145" si="20">100*E138</f>
        <v>0</v>
      </c>
      <c r="G138" s="74"/>
      <c r="H138" s="158" t="str">
        <f t="shared" si="16"/>
        <v>so</v>
      </c>
      <c r="J138" s="75"/>
      <c r="K138" s="75"/>
      <c r="L138" s="72" t="str">
        <f t="shared" si="17"/>
        <v>so</v>
      </c>
      <c r="M138" s="135"/>
      <c r="N138" s="71"/>
      <c r="O138" s="72">
        <f t="shared" ref="O138:O145" si="21">100*N138</f>
        <v>0</v>
      </c>
      <c r="P138" s="74"/>
      <c r="Q138" s="158" t="str">
        <f t="shared" si="19"/>
        <v>so</v>
      </c>
    </row>
    <row r="139" spans="1:17" x14ac:dyDescent="0.25">
      <c r="A139" s="75"/>
      <c r="B139" s="75"/>
      <c r="C139" s="72" t="str">
        <f t="shared" si="14"/>
        <v>so</v>
      </c>
      <c r="D139" s="135"/>
      <c r="E139" s="74"/>
      <c r="F139" s="72">
        <f t="shared" si="20"/>
        <v>0</v>
      </c>
      <c r="G139" s="74"/>
      <c r="H139" s="158" t="str">
        <f t="shared" si="16"/>
        <v>so</v>
      </c>
      <c r="J139" s="75"/>
      <c r="K139" s="75"/>
      <c r="L139" s="72" t="str">
        <f t="shared" si="17"/>
        <v>so</v>
      </c>
      <c r="M139" s="135"/>
      <c r="N139" s="71"/>
      <c r="O139" s="72">
        <f t="shared" si="21"/>
        <v>0</v>
      </c>
      <c r="P139" s="74"/>
      <c r="Q139" s="158" t="str">
        <f t="shared" si="19"/>
        <v>so</v>
      </c>
    </row>
    <row r="140" spans="1:17" x14ac:dyDescent="0.25">
      <c r="A140" s="75"/>
      <c r="B140" s="75"/>
      <c r="C140" s="72" t="str">
        <f t="shared" si="14"/>
        <v>so</v>
      </c>
      <c r="D140" s="135"/>
      <c r="E140" s="74"/>
      <c r="F140" s="72">
        <f t="shared" si="20"/>
        <v>0</v>
      </c>
      <c r="G140" s="74"/>
      <c r="H140" s="158" t="str">
        <f t="shared" si="16"/>
        <v>so</v>
      </c>
      <c r="J140" s="75"/>
      <c r="K140" s="75"/>
      <c r="L140" s="72" t="str">
        <f t="shared" si="17"/>
        <v>so</v>
      </c>
      <c r="M140" s="135"/>
      <c r="N140" s="71"/>
      <c r="O140" s="72">
        <f t="shared" si="21"/>
        <v>0</v>
      </c>
      <c r="P140" s="74"/>
      <c r="Q140" s="158" t="str">
        <f t="shared" si="19"/>
        <v>so</v>
      </c>
    </row>
    <row r="141" spans="1:17" x14ac:dyDescent="0.25">
      <c r="A141" s="75"/>
      <c r="B141" s="75"/>
      <c r="C141" s="72" t="str">
        <f t="shared" si="14"/>
        <v>so</v>
      </c>
      <c r="D141" s="135"/>
      <c r="E141" s="74"/>
      <c r="F141" s="72">
        <f t="shared" si="20"/>
        <v>0</v>
      </c>
      <c r="G141" s="74"/>
      <c r="H141" s="158" t="str">
        <f t="shared" si="16"/>
        <v>so</v>
      </c>
      <c r="J141" s="75"/>
      <c r="K141" s="75"/>
      <c r="L141" s="72" t="str">
        <f t="shared" si="17"/>
        <v>so</v>
      </c>
      <c r="M141" s="135"/>
      <c r="N141" s="71"/>
      <c r="O141" s="72">
        <f t="shared" si="21"/>
        <v>0</v>
      </c>
      <c r="P141" s="74"/>
      <c r="Q141" s="158" t="str">
        <f t="shared" si="19"/>
        <v>so</v>
      </c>
    </row>
    <row r="142" spans="1:17" x14ac:dyDescent="0.25">
      <c r="A142" s="75"/>
      <c r="B142" s="75"/>
      <c r="C142" s="72" t="str">
        <f t="shared" si="14"/>
        <v>so</v>
      </c>
      <c r="D142" s="135"/>
      <c r="E142" s="74"/>
      <c r="F142" s="72">
        <f t="shared" si="20"/>
        <v>0</v>
      </c>
      <c r="G142" s="74"/>
      <c r="H142" s="158" t="str">
        <f t="shared" si="16"/>
        <v>so</v>
      </c>
      <c r="J142" s="75"/>
      <c r="K142" s="75"/>
      <c r="L142" s="72" t="str">
        <f t="shared" si="17"/>
        <v>so</v>
      </c>
      <c r="M142" s="135"/>
      <c r="N142" s="71"/>
      <c r="O142" s="72">
        <f t="shared" si="21"/>
        <v>0</v>
      </c>
      <c r="P142" s="74"/>
      <c r="Q142" s="158" t="str">
        <f t="shared" si="19"/>
        <v>so</v>
      </c>
    </row>
    <row r="143" spans="1:17" x14ac:dyDescent="0.25">
      <c r="A143" s="75"/>
      <c r="B143" s="75"/>
      <c r="C143" s="72" t="str">
        <f t="shared" si="14"/>
        <v>so</v>
      </c>
      <c r="D143" s="135"/>
      <c r="E143" s="74"/>
      <c r="F143" s="72">
        <f t="shared" si="20"/>
        <v>0</v>
      </c>
      <c r="G143" s="74"/>
      <c r="H143" s="158" t="str">
        <f t="shared" si="16"/>
        <v>so</v>
      </c>
      <c r="J143" s="75"/>
      <c r="K143" s="75"/>
      <c r="L143" s="72" t="str">
        <f t="shared" si="17"/>
        <v>so</v>
      </c>
      <c r="M143" s="135"/>
      <c r="N143" s="71"/>
      <c r="O143" s="72">
        <f t="shared" si="21"/>
        <v>0</v>
      </c>
      <c r="P143" s="74"/>
      <c r="Q143" s="158" t="str">
        <f t="shared" si="19"/>
        <v>so</v>
      </c>
    </row>
    <row r="144" spans="1:17" x14ac:dyDescent="0.25">
      <c r="A144" s="75"/>
      <c r="B144" s="75"/>
      <c r="C144" s="72" t="str">
        <f t="shared" si="14"/>
        <v>so</v>
      </c>
      <c r="D144" s="135"/>
      <c r="E144" s="74"/>
      <c r="F144" s="72">
        <f t="shared" si="20"/>
        <v>0</v>
      </c>
      <c r="G144" s="74"/>
      <c r="H144" s="158" t="str">
        <f t="shared" si="16"/>
        <v>so</v>
      </c>
      <c r="J144" s="75"/>
      <c r="K144" s="75"/>
      <c r="L144" s="72" t="str">
        <f t="shared" si="17"/>
        <v>so</v>
      </c>
      <c r="M144" s="135"/>
      <c r="N144" s="71"/>
      <c r="O144" s="72">
        <f t="shared" si="21"/>
        <v>0</v>
      </c>
      <c r="P144" s="74"/>
      <c r="Q144" s="158" t="str">
        <f t="shared" si="19"/>
        <v>so</v>
      </c>
    </row>
    <row r="145" spans="1:17" x14ac:dyDescent="0.25">
      <c r="A145" s="75"/>
      <c r="B145" s="75"/>
      <c r="C145" s="72" t="str">
        <f t="shared" si="14"/>
        <v>so</v>
      </c>
      <c r="D145" s="135"/>
      <c r="E145" s="74"/>
      <c r="F145" s="72">
        <f t="shared" si="20"/>
        <v>0</v>
      </c>
      <c r="G145" s="74"/>
      <c r="H145" s="158" t="str">
        <f t="shared" si="16"/>
        <v>so</v>
      </c>
      <c r="J145" s="75"/>
      <c r="K145" s="75"/>
      <c r="L145" s="72" t="str">
        <f t="shared" si="17"/>
        <v>so</v>
      </c>
      <c r="M145" s="135"/>
      <c r="N145" s="71"/>
      <c r="O145" s="72">
        <f t="shared" si="21"/>
        <v>0</v>
      </c>
      <c r="P145" s="74"/>
      <c r="Q145" s="158" t="str">
        <f t="shared" si="19"/>
        <v>so</v>
      </c>
    </row>
    <row r="146" spans="1:17" x14ac:dyDescent="0.25">
      <c r="A146" s="75"/>
      <c r="B146" s="75"/>
      <c r="C146" s="72" t="str">
        <f t="shared" si="14"/>
        <v>so</v>
      </c>
      <c r="D146" s="135"/>
      <c r="E146" s="74"/>
      <c r="F146" s="72">
        <f t="shared" si="15"/>
        <v>0</v>
      </c>
      <c r="G146" s="74"/>
      <c r="H146" s="158" t="str">
        <f t="shared" si="16"/>
        <v>so</v>
      </c>
      <c r="J146" s="75"/>
      <c r="K146" s="75"/>
      <c r="L146" s="72" t="str">
        <f t="shared" si="17"/>
        <v>so</v>
      </c>
      <c r="M146" s="135"/>
      <c r="N146" s="71"/>
      <c r="O146" s="72">
        <f t="shared" si="18"/>
        <v>0</v>
      </c>
      <c r="P146" s="74"/>
      <c r="Q146" s="158" t="str">
        <f t="shared" si="19"/>
        <v>so</v>
      </c>
    </row>
    <row r="147" spans="1:17" x14ac:dyDescent="0.25">
      <c r="A147" s="75"/>
      <c r="B147" s="75"/>
      <c r="C147" s="72" t="str">
        <f t="shared" si="14"/>
        <v>so</v>
      </c>
      <c r="D147" s="135"/>
      <c r="E147" s="74"/>
      <c r="F147" s="72">
        <f t="shared" si="15"/>
        <v>0</v>
      </c>
      <c r="G147" s="74"/>
      <c r="H147" s="158" t="str">
        <f t="shared" si="16"/>
        <v>so</v>
      </c>
      <c r="J147" s="75"/>
      <c r="K147" s="75"/>
      <c r="L147" s="72" t="str">
        <f t="shared" si="17"/>
        <v>so</v>
      </c>
      <c r="M147" s="135"/>
      <c r="N147" s="71"/>
      <c r="O147" s="72">
        <f t="shared" si="18"/>
        <v>0</v>
      </c>
      <c r="P147" s="74"/>
      <c r="Q147" s="158" t="str">
        <f t="shared" si="19"/>
        <v>so</v>
      </c>
    </row>
    <row r="148" spans="1:17" x14ac:dyDescent="0.25">
      <c r="A148" s="75"/>
      <c r="B148" s="75"/>
      <c r="C148" s="72" t="str">
        <f t="shared" si="14"/>
        <v>so</v>
      </c>
      <c r="D148" s="135"/>
      <c r="E148" s="74"/>
      <c r="F148" s="72">
        <f t="shared" si="15"/>
        <v>0</v>
      </c>
      <c r="G148" s="74"/>
      <c r="H148" s="158" t="str">
        <f t="shared" si="16"/>
        <v>so</v>
      </c>
      <c r="J148" s="75"/>
      <c r="K148" s="75"/>
      <c r="L148" s="72" t="str">
        <f t="shared" si="17"/>
        <v>so</v>
      </c>
      <c r="M148" s="135"/>
      <c r="N148" s="71"/>
      <c r="O148" s="72">
        <f t="shared" si="18"/>
        <v>0</v>
      </c>
      <c r="P148" s="74"/>
      <c r="Q148" s="158" t="str">
        <f t="shared" si="19"/>
        <v>so</v>
      </c>
    </row>
    <row r="149" spans="1:17" x14ac:dyDescent="0.25">
      <c r="A149" s="75"/>
      <c r="B149" s="75"/>
      <c r="C149" s="72" t="str">
        <f t="shared" si="14"/>
        <v>so</v>
      </c>
      <c r="D149" s="135"/>
      <c r="E149" s="74"/>
      <c r="F149" s="72">
        <f t="shared" si="15"/>
        <v>0</v>
      </c>
      <c r="G149" s="74"/>
      <c r="H149" s="158" t="str">
        <f t="shared" si="16"/>
        <v>so</v>
      </c>
      <c r="J149" s="75"/>
      <c r="K149" s="75"/>
      <c r="L149" s="72" t="str">
        <f t="shared" si="17"/>
        <v>so</v>
      </c>
      <c r="M149" s="135"/>
      <c r="N149" s="71"/>
      <c r="O149" s="72">
        <f t="shared" si="18"/>
        <v>0</v>
      </c>
      <c r="P149" s="74"/>
      <c r="Q149" s="158" t="str">
        <f t="shared" si="19"/>
        <v>so</v>
      </c>
    </row>
    <row r="150" spans="1:17" x14ac:dyDescent="0.25">
      <c r="A150" s="75"/>
      <c r="B150" s="75"/>
      <c r="C150" s="72" t="str">
        <f t="shared" si="14"/>
        <v>so</v>
      </c>
      <c r="D150" s="135"/>
      <c r="E150" s="74"/>
      <c r="F150" s="72">
        <f t="shared" si="15"/>
        <v>0</v>
      </c>
      <c r="G150" s="74"/>
      <c r="H150" s="158" t="str">
        <f t="shared" si="16"/>
        <v>so</v>
      </c>
      <c r="J150" s="75"/>
      <c r="K150" s="75"/>
      <c r="L150" s="72" t="str">
        <f t="shared" si="17"/>
        <v>so</v>
      </c>
      <c r="M150" s="135"/>
      <c r="N150" s="71"/>
      <c r="O150" s="72">
        <f t="shared" si="18"/>
        <v>0</v>
      </c>
      <c r="P150" s="74"/>
      <c r="Q150" s="158" t="str">
        <f t="shared" si="19"/>
        <v>so</v>
      </c>
    </row>
    <row r="151" spans="1:17" x14ac:dyDescent="0.25">
      <c r="A151" s="75"/>
      <c r="B151" s="75"/>
      <c r="C151" s="72" t="str">
        <f t="shared" si="14"/>
        <v>so</v>
      </c>
      <c r="D151" s="135"/>
      <c r="E151" s="74"/>
      <c r="F151" s="72">
        <f t="shared" si="15"/>
        <v>0</v>
      </c>
      <c r="G151" s="74"/>
      <c r="H151" s="158" t="str">
        <f t="shared" si="16"/>
        <v>so</v>
      </c>
      <c r="J151" s="75"/>
      <c r="K151" s="75"/>
      <c r="L151" s="72" t="str">
        <f t="shared" si="17"/>
        <v>so</v>
      </c>
      <c r="M151" s="135"/>
      <c r="N151" s="71"/>
      <c r="O151" s="72">
        <f t="shared" si="18"/>
        <v>0</v>
      </c>
      <c r="P151" s="74"/>
      <c r="Q151" s="158" t="str">
        <f t="shared" si="19"/>
        <v>so</v>
      </c>
    </row>
    <row r="152" spans="1:17" x14ac:dyDescent="0.25">
      <c r="A152" s="75"/>
      <c r="B152" s="75"/>
      <c r="C152" s="72" t="str">
        <f t="shared" si="14"/>
        <v>so</v>
      </c>
      <c r="D152" s="135"/>
      <c r="E152" s="74"/>
      <c r="F152" s="72">
        <f t="shared" si="15"/>
        <v>0</v>
      </c>
      <c r="G152" s="74"/>
      <c r="H152" s="158" t="str">
        <f t="shared" si="16"/>
        <v>so</v>
      </c>
      <c r="J152" s="75"/>
      <c r="K152" s="75"/>
      <c r="L152" s="72" t="str">
        <f t="shared" si="17"/>
        <v>so</v>
      </c>
      <c r="M152" s="135"/>
      <c r="N152" s="71"/>
      <c r="O152" s="72">
        <f t="shared" si="18"/>
        <v>0</v>
      </c>
      <c r="P152" s="74"/>
      <c r="Q152" s="158" t="str">
        <f t="shared" si="19"/>
        <v>so</v>
      </c>
    </row>
    <row r="153" spans="1:17" x14ac:dyDescent="0.25">
      <c r="A153" s="75"/>
      <c r="B153" s="75"/>
      <c r="C153" s="72" t="str">
        <f t="shared" si="14"/>
        <v>so</v>
      </c>
      <c r="D153" s="135"/>
      <c r="E153" s="74"/>
      <c r="F153" s="72">
        <f t="shared" si="15"/>
        <v>0</v>
      </c>
      <c r="G153" s="74"/>
      <c r="H153" s="158" t="str">
        <f t="shared" si="16"/>
        <v>so</v>
      </c>
      <c r="J153" s="75"/>
      <c r="K153" s="75"/>
      <c r="L153" s="72" t="str">
        <f t="shared" si="17"/>
        <v>so</v>
      </c>
      <c r="M153" s="135"/>
      <c r="N153" s="71"/>
      <c r="O153" s="72">
        <f t="shared" si="18"/>
        <v>0</v>
      </c>
      <c r="P153" s="74"/>
      <c r="Q153" s="158" t="str">
        <f t="shared" si="19"/>
        <v>so</v>
      </c>
    </row>
    <row r="154" spans="1:17" x14ac:dyDescent="0.25">
      <c r="A154" s="75"/>
      <c r="B154" s="75"/>
      <c r="C154" s="72" t="str">
        <f t="shared" si="14"/>
        <v>so</v>
      </c>
      <c r="D154" s="135"/>
      <c r="E154" s="74"/>
      <c r="F154" s="72">
        <f t="shared" si="15"/>
        <v>0</v>
      </c>
      <c r="G154" s="74"/>
      <c r="H154" s="158" t="str">
        <f t="shared" si="16"/>
        <v>so</v>
      </c>
      <c r="J154" s="75"/>
      <c r="K154" s="75"/>
      <c r="L154" s="72" t="str">
        <f t="shared" si="17"/>
        <v>so</v>
      </c>
      <c r="M154" s="135"/>
      <c r="N154" s="71"/>
      <c r="O154" s="72">
        <f t="shared" si="18"/>
        <v>0</v>
      </c>
      <c r="P154" s="74"/>
      <c r="Q154" s="158" t="str">
        <f t="shared" si="19"/>
        <v>so</v>
      </c>
    </row>
    <row r="155" spans="1:17" x14ac:dyDescent="0.25">
      <c r="A155" s="75"/>
      <c r="B155" s="75"/>
      <c r="C155" s="72" t="str">
        <f t="shared" si="14"/>
        <v>so</v>
      </c>
      <c r="D155" s="135"/>
      <c r="E155" s="74"/>
      <c r="F155" s="72">
        <f t="shared" si="15"/>
        <v>0</v>
      </c>
      <c r="G155" s="74"/>
      <c r="H155" s="158" t="str">
        <f t="shared" si="16"/>
        <v>so</v>
      </c>
      <c r="J155" s="75"/>
      <c r="K155" s="75"/>
      <c r="L155" s="72" t="str">
        <f t="shared" si="17"/>
        <v>so</v>
      </c>
      <c r="M155" s="135"/>
      <c r="N155" s="71"/>
      <c r="O155" s="72">
        <f t="shared" si="18"/>
        <v>0</v>
      </c>
      <c r="P155" s="74"/>
      <c r="Q155" s="158" t="str">
        <f t="shared" si="19"/>
        <v>so</v>
      </c>
    </row>
    <row r="156" spans="1:17" x14ac:dyDescent="0.25">
      <c r="A156" s="75"/>
      <c r="B156" s="75"/>
      <c r="C156" s="72" t="str">
        <f t="shared" si="14"/>
        <v>so</v>
      </c>
      <c r="D156" s="135"/>
      <c r="E156" s="74"/>
      <c r="F156" s="72">
        <f t="shared" si="15"/>
        <v>0</v>
      </c>
      <c r="G156" s="74"/>
      <c r="H156" s="158" t="str">
        <f t="shared" si="16"/>
        <v>so</v>
      </c>
      <c r="J156" s="75"/>
      <c r="K156" s="75"/>
      <c r="L156" s="72" t="str">
        <f t="shared" si="17"/>
        <v>so</v>
      </c>
      <c r="M156" s="135"/>
      <c r="N156" s="71"/>
      <c r="O156" s="72">
        <f t="shared" si="18"/>
        <v>0</v>
      </c>
      <c r="P156" s="74"/>
      <c r="Q156" s="158" t="str">
        <f t="shared" si="19"/>
        <v>so</v>
      </c>
    </row>
    <row r="157" spans="1:17" x14ac:dyDescent="0.25">
      <c r="A157" s="75"/>
      <c r="B157" s="75"/>
      <c r="C157" s="72" t="str">
        <f t="shared" si="14"/>
        <v>so</v>
      </c>
      <c r="D157" s="135"/>
      <c r="E157" s="74"/>
      <c r="F157" s="72">
        <f t="shared" si="15"/>
        <v>0</v>
      </c>
      <c r="G157" s="74"/>
      <c r="H157" s="158" t="str">
        <f t="shared" si="16"/>
        <v>so</v>
      </c>
      <c r="J157" s="75"/>
      <c r="K157" s="75"/>
      <c r="L157" s="72" t="str">
        <f t="shared" si="17"/>
        <v>so</v>
      </c>
      <c r="M157" s="135"/>
      <c r="N157" s="71"/>
      <c r="O157" s="72">
        <f t="shared" si="18"/>
        <v>0</v>
      </c>
      <c r="P157" s="74"/>
      <c r="Q157" s="158" t="str">
        <f t="shared" si="19"/>
        <v>so</v>
      </c>
    </row>
    <row r="158" spans="1:17" x14ac:dyDescent="0.25">
      <c r="A158" s="75"/>
      <c r="B158" s="75"/>
      <c r="C158" s="72" t="str">
        <f t="shared" si="14"/>
        <v>so</v>
      </c>
      <c r="D158" s="135"/>
      <c r="E158" s="74"/>
      <c r="F158" s="72">
        <f t="shared" si="15"/>
        <v>0</v>
      </c>
      <c r="G158" s="74"/>
      <c r="H158" s="158" t="str">
        <f t="shared" si="16"/>
        <v>so</v>
      </c>
      <c r="J158" s="75"/>
      <c r="K158" s="75"/>
      <c r="L158" s="72" t="str">
        <f t="shared" si="17"/>
        <v>so</v>
      </c>
      <c r="M158" s="135"/>
      <c r="N158" s="71"/>
      <c r="O158" s="72">
        <f t="shared" si="18"/>
        <v>0</v>
      </c>
      <c r="P158" s="74"/>
      <c r="Q158" s="158" t="str">
        <f t="shared" si="19"/>
        <v>so</v>
      </c>
    </row>
    <row r="159" spans="1:17" x14ac:dyDescent="0.25">
      <c r="A159" s="75"/>
      <c r="B159" s="75"/>
      <c r="C159" s="72" t="str">
        <f t="shared" si="14"/>
        <v>so</v>
      </c>
      <c r="D159" s="135"/>
      <c r="E159" s="74"/>
      <c r="F159" s="72">
        <f t="shared" si="15"/>
        <v>0</v>
      </c>
      <c r="G159" s="74"/>
      <c r="H159" s="158" t="str">
        <f t="shared" si="16"/>
        <v>so</v>
      </c>
      <c r="J159" s="75"/>
      <c r="K159" s="75"/>
      <c r="L159" s="72" t="str">
        <f t="shared" si="17"/>
        <v>so</v>
      </c>
      <c r="M159" s="135"/>
      <c r="N159" s="71"/>
      <c r="O159" s="72">
        <f t="shared" si="18"/>
        <v>0</v>
      </c>
      <c r="P159" s="74"/>
      <c r="Q159" s="158" t="str">
        <f t="shared" si="19"/>
        <v>so</v>
      </c>
    </row>
    <row r="160" spans="1:17" x14ac:dyDescent="0.25">
      <c r="A160" s="75"/>
      <c r="B160" s="75"/>
      <c r="C160" s="72" t="str">
        <f t="shared" si="14"/>
        <v>so</v>
      </c>
      <c r="D160" s="135"/>
      <c r="E160" s="74"/>
      <c r="F160" s="72">
        <f t="shared" si="15"/>
        <v>0</v>
      </c>
      <c r="G160" s="74"/>
      <c r="H160" s="158" t="str">
        <f t="shared" si="16"/>
        <v>so</v>
      </c>
      <c r="J160" s="75"/>
      <c r="K160" s="75"/>
      <c r="L160" s="72" t="str">
        <f t="shared" si="17"/>
        <v>so</v>
      </c>
      <c r="M160" s="135"/>
      <c r="N160" s="71"/>
      <c r="O160" s="72">
        <f t="shared" si="18"/>
        <v>0</v>
      </c>
      <c r="P160" s="74"/>
      <c r="Q160" s="158" t="str">
        <f t="shared" si="19"/>
        <v>so</v>
      </c>
    </row>
    <row r="161" spans="1:17" x14ac:dyDescent="0.25">
      <c r="A161" s="75"/>
      <c r="B161" s="75"/>
      <c r="C161" s="72" t="str">
        <f t="shared" si="14"/>
        <v>so</v>
      </c>
      <c r="D161" s="135"/>
      <c r="E161" s="74"/>
      <c r="F161" s="72">
        <f t="shared" si="15"/>
        <v>0</v>
      </c>
      <c r="G161" s="74"/>
      <c r="H161" s="158" t="str">
        <f t="shared" si="16"/>
        <v>so</v>
      </c>
      <c r="J161" s="75"/>
      <c r="K161" s="75"/>
      <c r="L161" s="72" t="str">
        <f t="shared" si="17"/>
        <v>so</v>
      </c>
      <c r="M161" s="135"/>
      <c r="N161" s="71"/>
      <c r="O161" s="72">
        <f t="shared" si="18"/>
        <v>0</v>
      </c>
      <c r="P161" s="74"/>
      <c r="Q161" s="158" t="str">
        <f t="shared" si="19"/>
        <v>so</v>
      </c>
    </row>
    <row r="162" spans="1:17" x14ac:dyDescent="0.25">
      <c r="A162" s="75"/>
      <c r="B162" s="75"/>
      <c r="C162" s="72" t="str">
        <f t="shared" si="14"/>
        <v>so</v>
      </c>
      <c r="D162" s="135"/>
      <c r="E162" s="74"/>
      <c r="F162" s="72">
        <f t="shared" si="15"/>
        <v>0</v>
      </c>
      <c r="G162" s="74"/>
      <c r="H162" s="158" t="str">
        <f t="shared" si="16"/>
        <v>so</v>
      </c>
      <c r="J162" s="75"/>
      <c r="K162" s="75"/>
      <c r="L162" s="72" t="str">
        <f t="shared" si="17"/>
        <v>so</v>
      </c>
      <c r="M162" s="135"/>
      <c r="N162" s="71"/>
      <c r="O162" s="72">
        <f t="shared" si="18"/>
        <v>0</v>
      </c>
      <c r="P162" s="74"/>
      <c r="Q162" s="158" t="str">
        <f t="shared" si="19"/>
        <v>so</v>
      </c>
    </row>
    <row r="163" spans="1:17" x14ac:dyDescent="0.25">
      <c r="A163" s="75"/>
      <c r="B163" s="75"/>
      <c r="C163" s="72" t="str">
        <f t="shared" si="14"/>
        <v>so</v>
      </c>
      <c r="D163" s="135"/>
      <c r="E163" s="74"/>
      <c r="F163" s="72">
        <f t="shared" si="15"/>
        <v>0</v>
      </c>
      <c r="G163" s="74"/>
      <c r="H163" s="158" t="str">
        <f t="shared" si="16"/>
        <v>so</v>
      </c>
      <c r="J163" s="75"/>
      <c r="K163" s="75"/>
      <c r="L163" s="72" t="str">
        <f t="shared" si="17"/>
        <v>so</v>
      </c>
      <c r="M163" s="135"/>
      <c r="N163" s="71"/>
      <c r="O163" s="72">
        <f t="shared" si="18"/>
        <v>0</v>
      </c>
      <c r="P163" s="74"/>
      <c r="Q163" s="158" t="str">
        <f t="shared" si="19"/>
        <v>so</v>
      </c>
    </row>
    <row r="164" spans="1:17" x14ac:dyDescent="0.25">
      <c r="A164" s="75"/>
      <c r="B164" s="75"/>
      <c r="C164" s="72" t="str">
        <f t="shared" si="14"/>
        <v>so</v>
      </c>
      <c r="D164" s="135"/>
      <c r="E164" s="74"/>
      <c r="F164" s="72">
        <f t="shared" si="15"/>
        <v>0</v>
      </c>
      <c r="G164" s="74"/>
      <c r="H164" s="158" t="str">
        <f t="shared" si="16"/>
        <v>so</v>
      </c>
      <c r="J164" s="75"/>
      <c r="K164" s="75"/>
      <c r="L164" s="72" t="str">
        <f t="shared" si="17"/>
        <v>so</v>
      </c>
      <c r="M164" s="135"/>
      <c r="N164" s="71"/>
      <c r="O164" s="72">
        <f t="shared" si="18"/>
        <v>0</v>
      </c>
      <c r="P164" s="74"/>
      <c r="Q164" s="158" t="str">
        <f t="shared" si="19"/>
        <v>so</v>
      </c>
    </row>
    <row r="165" spans="1:17" x14ac:dyDescent="0.25">
      <c r="A165" s="75"/>
      <c r="B165" s="75"/>
      <c r="C165" s="72" t="str">
        <f t="shared" si="14"/>
        <v>so</v>
      </c>
      <c r="D165" s="135"/>
      <c r="E165" s="74"/>
      <c r="F165" s="72">
        <f t="shared" si="15"/>
        <v>0</v>
      </c>
      <c r="G165" s="74"/>
      <c r="H165" s="158" t="str">
        <f t="shared" si="16"/>
        <v>so</v>
      </c>
      <c r="J165" s="75"/>
      <c r="K165" s="75"/>
      <c r="L165" s="72" t="str">
        <f t="shared" si="17"/>
        <v>so</v>
      </c>
      <c r="M165" s="135"/>
      <c r="N165" s="71"/>
      <c r="O165" s="72">
        <f t="shared" si="18"/>
        <v>0</v>
      </c>
      <c r="P165" s="74"/>
      <c r="Q165" s="158" t="str">
        <f t="shared" si="19"/>
        <v>so</v>
      </c>
    </row>
    <row r="166" spans="1:17" x14ac:dyDescent="0.25">
      <c r="A166" s="75"/>
      <c r="B166" s="75"/>
      <c r="C166" s="72" t="str">
        <f t="shared" si="14"/>
        <v>so</v>
      </c>
      <c r="D166" s="135"/>
      <c r="E166" s="74"/>
      <c r="F166" s="72">
        <f t="shared" si="15"/>
        <v>0</v>
      </c>
      <c r="G166" s="74"/>
      <c r="H166" s="158" t="str">
        <f t="shared" si="16"/>
        <v>so</v>
      </c>
      <c r="J166" s="75"/>
      <c r="K166" s="75"/>
      <c r="L166" s="72" t="str">
        <f t="shared" si="17"/>
        <v>so</v>
      </c>
      <c r="M166" s="135"/>
      <c r="N166" s="71"/>
      <c r="O166" s="72">
        <f t="shared" si="18"/>
        <v>0</v>
      </c>
      <c r="P166" s="74"/>
      <c r="Q166" s="158" t="str">
        <f t="shared" si="19"/>
        <v>so</v>
      </c>
    </row>
    <row r="167" spans="1:17" x14ac:dyDescent="0.25">
      <c r="A167" s="75"/>
      <c r="B167" s="75"/>
      <c r="C167" s="72" t="str">
        <f t="shared" si="14"/>
        <v>so</v>
      </c>
      <c r="D167" s="135"/>
      <c r="E167" s="74"/>
      <c r="F167" s="72">
        <f t="shared" si="15"/>
        <v>0</v>
      </c>
      <c r="G167" s="74"/>
      <c r="H167" s="158" t="str">
        <f t="shared" si="16"/>
        <v>so</v>
      </c>
      <c r="J167" s="75"/>
      <c r="K167" s="75"/>
      <c r="L167" s="72" t="str">
        <f t="shared" si="17"/>
        <v>so</v>
      </c>
      <c r="M167" s="135"/>
      <c r="N167" s="71"/>
      <c r="O167" s="72">
        <f t="shared" si="18"/>
        <v>0</v>
      </c>
      <c r="P167" s="74"/>
      <c r="Q167" s="158" t="str">
        <f t="shared" si="19"/>
        <v>so</v>
      </c>
    </row>
    <row r="168" spans="1:17" x14ac:dyDescent="0.25">
      <c r="A168" s="75"/>
      <c r="B168" s="75"/>
      <c r="C168" s="72" t="str">
        <f t="shared" si="14"/>
        <v>so</v>
      </c>
      <c r="D168" s="135"/>
      <c r="E168" s="74"/>
      <c r="F168" s="72">
        <f t="shared" si="15"/>
        <v>0</v>
      </c>
      <c r="G168" s="74"/>
      <c r="H168" s="158" t="str">
        <f t="shared" si="16"/>
        <v>so</v>
      </c>
      <c r="J168" s="75"/>
      <c r="K168" s="75"/>
      <c r="L168" s="72" t="str">
        <f t="shared" si="17"/>
        <v>so</v>
      </c>
      <c r="M168" s="135"/>
      <c r="N168" s="71"/>
      <c r="O168" s="72">
        <f t="shared" si="18"/>
        <v>0</v>
      </c>
      <c r="P168" s="74"/>
      <c r="Q168" s="158" t="str">
        <f t="shared" si="19"/>
        <v>so</v>
      </c>
    </row>
    <row r="169" spans="1:17" x14ac:dyDescent="0.25">
      <c r="A169" s="75"/>
      <c r="B169" s="75"/>
      <c r="C169" s="72" t="str">
        <f t="shared" si="14"/>
        <v>so</v>
      </c>
      <c r="D169" s="135"/>
      <c r="E169" s="74"/>
      <c r="F169" s="72">
        <f t="shared" si="15"/>
        <v>0</v>
      </c>
      <c r="G169" s="74"/>
      <c r="H169" s="158" t="str">
        <f t="shared" si="16"/>
        <v>so</v>
      </c>
      <c r="J169" s="75"/>
      <c r="K169" s="75"/>
      <c r="L169" s="72" t="str">
        <f t="shared" si="17"/>
        <v>so</v>
      </c>
      <c r="M169" s="135"/>
      <c r="N169" s="71"/>
      <c r="O169" s="72">
        <f t="shared" si="18"/>
        <v>0</v>
      </c>
      <c r="P169" s="74"/>
      <c r="Q169" s="158" t="str">
        <f t="shared" si="19"/>
        <v>so</v>
      </c>
    </row>
    <row r="170" spans="1:17" x14ac:dyDescent="0.25">
      <c r="A170" s="75"/>
      <c r="B170" s="75"/>
      <c r="C170" s="72" t="str">
        <f t="shared" si="14"/>
        <v>so</v>
      </c>
      <c r="D170" s="135"/>
      <c r="E170" s="74"/>
      <c r="F170" s="72">
        <f t="shared" si="15"/>
        <v>0</v>
      </c>
      <c r="G170" s="74"/>
      <c r="H170" s="158" t="str">
        <f t="shared" si="16"/>
        <v>so</v>
      </c>
      <c r="J170" s="75"/>
      <c r="K170" s="75"/>
      <c r="L170" s="72" t="str">
        <f t="shared" si="17"/>
        <v>so</v>
      </c>
      <c r="M170" s="135"/>
      <c r="N170" s="71"/>
      <c r="O170" s="72">
        <f t="shared" si="18"/>
        <v>0</v>
      </c>
      <c r="P170" s="74"/>
      <c r="Q170" s="158" t="str">
        <f t="shared" si="19"/>
        <v>so</v>
      </c>
    </row>
    <row r="171" spans="1:17" x14ac:dyDescent="0.25">
      <c r="A171" s="75"/>
      <c r="B171" s="75"/>
      <c r="C171" s="72" t="str">
        <f t="shared" si="14"/>
        <v>so</v>
      </c>
      <c r="D171" s="135"/>
      <c r="E171" s="74"/>
      <c r="F171" s="72">
        <f t="shared" si="15"/>
        <v>0</v>
      </c>
      <c r="G171" s="74"/>
      <c r="H171" s="158" t="str">
        <f t="shared" si="16"/>
        <v>so</v>
      </c>
      <c r="J171" s="75"/>
      <c r="K171" s="75"/>
      <c r="L171" s="72" t="str">
        <f t="shared" si="17"/>
        <v>so</v>
      </c>
      <c r="M171" s="135"/>
      <c r="N171" s="71"/>
      <c r="O171" s="72">
        <f t="shared" si="18"/>
        <v>0</v>
      </c>
      <c r="P171" s="74"/>
      <c r="Q171" s="158" t="str">
        <f t="shared" si="19"/>
        <v>so</v>
      </c>
    </row>
    <row r="172" spans="1:17" x14ac:dyDescent="0.25">
      <c r="A172" s="75"/>
      <c r="B172" s="75"/>
      <c r="C172" s="72" t="str">
        <f t="shared" si="14"/>
        <v>so</v>
      </c>
      <c r="D172" s="135"/>
      <c r="E172" s="74"/>
      <c r="F172" s="72">
        <f t="shared" si="15"/>
        <v>0</v>
      </c>
      <c r="G172" s="74"/>
      <c r="H172" s="158" t="str">
        <f t="shared" si="16"/>
        <v>so</v>
      </c>
      <c r="J172" s="75"/>
      <c r="K172" s="75"/>
      <c r="L172" s="72" t="str">
        <f t="shared" si="17"/>
        <v>so</v>
      </c>
      <c r="M172" s="135"/>
      <c r="N172" s="71"/>
      <c r="O172" s="72">
        <f t="shared" si="18"/>
        <v>0</v>
      </c>
      <c r="P172" s="74"/>
      <c r="Q172" s="158" t="str">
        <f t="shared" si="19"/>
        <v>so</v>
      </c>
    </row>
    <row r="173" spans="1:17" x14ac:dyDescent="0.25">
      <c r="A173" s="75"/>
      <c r="B173" s="75"/>
      <c r="C173" s="72" t="str">
        <f t="shared" si="14"/>
        <v>so</v>
      </c>
      <c r="D173" s="135"/>
      <c r="E173" s="74"/>
      <c r="F173" s="72">
        <f t="shared" si="15"/>
        <v>0</v>
      </c>
      <c r="G173" s="74"/>
      <c r="H173" s="158" t="str">
        <f t="shared" si="16"/>
        <v>so</v>
      </c>
      <c r="J173" s="75"/>
      <c r="K173" s="75"/>
      <c r="L173" s="72" t="str">
        <f t="shared" si="17"/>
        <v>so</v>
      </c>
      <c r="M173" s="135"/>
      <c r="N173" s="71"/>
      <c r="O173" s="72">
        <f t="shared" si="18"/>
        <v>0</v>
      </c>
      <c r="P173" s="74"/>
      <c r="Q173" s="158" t="str">
        <f t="shared" si="19"/>
        <v>so</v>
      </c>
    </row>
    <row r="174" spans="1:17" x14ac:dyDescent="0.25">
      <c r="A174" s="75"/>
      <c r="B174" s="75"/>
      <c r="C174" s="72" t="str">
        <f t="shared" si="14"/>
        <v>so</v>
      </c>
      <c r="D174" s="135"/>
      <c r="E174" s="74"/>
      <c r="F174" s="72">
        <f t="shared" si="15"/>
        <v>0</v>
      </c>
      <c r="G174" s="74"/>
      <c r="H174" s="158" t="str">
        <f t="shared" si="16"/>
        <v>so</v>
      </c>
      <c r="J174" s="75"/>
      <c r="K174" s="75"/>
      <c r="L174" s="72" t="str">
        <f t="shared" si="17"/>
        <v>so</v>
      </c>
      <c r="M174" s="135"/>
      <c r="N174" s="71"/>
      <c r="O174" s="72">
        <f t="shared" si="18"/>
        <v>0</v>
      </c>
      <c r="P174" s="74"/>
      <c r="Q174" s="158" t="str">
        <f t="shared" si="19"/>
        <v>so</v>
      </c>
    </row>
    <row r="175" spans="1:17" x14ac:dyDescent="0.25">
      <c r="A175" s="75"/>
      <c r="B175" s="75"/>
      <c r="C175" s="72" t="str">
        <f t="shared" si="14"/>
        <v>so</v>
      </c>
      <c r="D175" s="135"/>
      <c r="E175" s="74"/>
      <c r="F175" s="72">
        <f t="shared" si="15"/>
        <v>0</v>
      </c>
      <c r="G175" s="74"/>
      <c r="H175" s="158" t="str">
        <f t="shared" si="16"/>
        <v>so</v>
      </c>
      <c r="J175" s="75"/>
      <c r="K175" s="75"/>
      <c r="L175" s="72" t="str">
        <f t="shared" si="17"/>
        <v>so</v>
      </c>
      <c r="M175" s="135"/>
      <c r="N175" s="71"/>
      <c r="O175" s="72">
        <f t="shared" si="18"/>
        <v>0</v>
      </c>
      <c r="P175" s="74"/>
      <c r="Q175" s="158" t="str">
        <f t="shared" si="19"/>
        <v>so</v>
      </c>
    </row>
    <row r="176" spans="1:17" x14ac:dyDescent="0.25">
      <c r="A176" s="75"/>
      <c r="B176" s="75"/>
      <c r="C176" s="72" t="str">
        <f t="shared" si="14"/>
        <v>so</v>
      </c>
      <c r="D176" s="135"/>
      <c r="E176" s="74"/>
      <c r="F176" s="72">
        <f t="shared" si="15"/>
        <v>0</v>
      </c>
      <c r="G176" s="74"/>
      <c r="H176" s="158" t="str">
        <f t="shared" si="16"/>
        <v>so</v>
      </c>
      <c r="J176" s="75"/>
      <c r="K176" s="75"/>
      <c r="L176" s="72" t="str">
        <f t="shared" si="17"/>
        <v>so</v>
      </c>
      <c r="M176" s="135"/>
      <c r="N176" s="71"/>
      <c r="O176" s="72">
        <f t="shared" si="18"/>
        <v>0</v>
      </c>
      <c r="P176" s="74"/>
      <c r="Q176" s="158" t="str">
        <f t="shared" si="19"/>
        <v>so</v>
      </c>
    </row>
    <row r="177" spans="1:17" x14ac:dyDescent="0.25">
      <c r="A177" s="75"/>
      <c r="B177" s="75"/>
      <c r="C177" s="72" t="str">
        <f t="shared" si="14"/>
        <v>so</v>
      </c>
      <c r="D177" s="135"/>
      <c r="E177" s="74"/>
      <c r="F177" s="72">
        <f t="shared" si="15"/>
        <v>0</v>
      </c>
      <c r="G177" s="74"/>
      <c r="H177" s="158" t="str">
        <f t="shared" si="16"/>
        <v>so</v>
      </c>
      <c r="J177" s="75"/>
      <c r="K177" s="75"/>
      <c r="L177" s="72" t="str">
        <f t="shared" si="17"/>
        <v>so</v>
      </c>
      <c r="M177" s="135"/>
      <c r="N177" s="71"/>
      <c r="O177" s="72">
        <f t="shared" si="18"/>
        <v>0</v>
      </c>
      <c r="P177" s="74"/>
      <c r="Q177" s="158" t="str">
        <f t="shared" si="19"/>
        <v>so</v>
      </c>
    </row>
    <row r="178" spans="1:17" x14ac:dyDescent="0.25">
      <c r="A178" s="75"/>
      <c r="B178" s="75"/>
      <c r="C178" s="72" t="str">
        <f t="shared" si="14"/>
        <v>so</v>
      </c>
      <c r="D178" s="135"/>
      <c r="E178" s="74"/>
      <c r="F178" s="72">
        <f t="shared" si="15"/>
        <v>0</v>
      </c>
      <c r="G178" s="74"/>
      <c r="H178" s="158" t="str">
        <f t="shared" si="16"/>
        <v>so</v>
      </c>
      <c r="J178" s="75"/>
      <c r="K178" s="75"/>
      <c r="L178" s="72" t="str">
        <f t="shared" si="17"/>
        <v>so</v>
      </c>
      <c r="M178" s="135"/>
      <c r="N178" s="71"/>
      <c r="O178" s="72">
        <f t="shared" si="18"/>
        <v>0</v>
      </c>
      <c r="P178" s="74"/>
      <c r="Q178" s="158" t="str">
        <f t="shared" si="19"/>
        <v>so</v>
      </c>
    </row>
    <row r="179" spans="1:17" x14ac:dyDescent="0.25">
      <c r="A179" s="75"/>
      <c r="B179" s="75"/>
      <c r="C179" s="72" t="str">
        <f t="shared" si="14"/>
        <v>so</v>
      </c>
      <c r="D179" s="135"/>
      <c r="E179" s="74"/>
      <c r="F179" s="72">
        <f t="shared" si="15"/>
        <v>0</v>
      </c>
      <c r="G179" s="74"/>
      <c r="H179" s="158" t="str">
        <f t="shared" si="16"/>
        <v>so</v>
      </c>
      <c r="J179" s="75"/>
      <c r="K179" s="75"/>
      <c r="L179" s="72" t="str">
        <f t="shared" si="17"/>
        <v>so</v>
      </c>
      <c r="M179" s="135"/>
      <c r="N179" s="71"/>
      <c r="O179" s="72">
        <f t="shared" si="18"/>
        <v>0</v>
      </c>
      <c r="P179" s="74"/>
      <c r="Q179" s="158" t="str">
        <f t="shared" si="19"/>
        <v>so</v>
      </c>
    </row>
    <row r="180" spans="1:17" x14ac:dyDescent="0.25">
      <c r="A180" s="75"/>
      <c r="B180" s="75"/>
      <c r="C180" s="72" t="str">
        <f t="shared" si="14"/>
        <v>so</v>
      </c>
      <c r="D180" s="135"/>
      <c r="E180" s="74"/>
      <c r="F180" s="72">
        <f t="shared" si="15"/>
        <v>0</v>
      </c>
      <c r="G180" s="74"/>
      <c r="H180" s="158" t="str">
        <f t="shared" si="16"/>
        <v>so</v>
      </c>
      <c r="J180" s="75"/>
      <c r="K180" s="75"/>
      <c r="L180" s="72" t="str">
        <f t="shared" si="17"/>
        <v>so</v>
      </c>
      <c r="M180" s="135"/>
      <c r="N180" s="71"/>
      <c r="O180" s="72">
        <f t="shared" si="18"/>
        <v>0</v>
      </c>
      <c r="P180" s="74"/>
      <c r="Q180" s="158" t="str">
        <f t="shared" si="19"/>
        <v>so</v>
      </c>
    </row>
    <row r="181" spans="1:17" x14ac:dyDescent="0.25">
      <c r="A181" s="75"/>
      <c r="B181" s="75"/>
      <c r="C181" s="72" t="str">
        <f t="shared" si="14"/>
        <v>so</v>
      </c>
      <c r="D181" s="135"/>
      <c r="E181" s="74"/>
      <c r="F181" s="72">
        <f t="shared" si="15"/>
        <v>0</v>
      </c>
      <c r="G181" s="74"/>
      <c r="H181" s="158" t="str">
        <f t="shared" si="16"/>
        <v>so</v>
      </c>
      <c r="J181" s="75"/>
      <c r="K181" s="75"/>
      <c r="L181" s="72" t="str">
        <f t="shared" si="17"/>
        <v>so</v>
      </c>
      <c r="M181" s="135"/>
      <c r="N181" s="71"/>
      <c r="O181" s="72">
        <f t="shared" si="18"/>
        <v>0</v>
      </c>
      <c r="P181" s="74"/>
      <c r="Q181" s="158" t="str">
        <f t="shared" si="19"/>
        <v>so</v>
      </c>
    </row>
    <row r="182" spans="1:17" x14ac:dyDescent="0.25">
      <c r="B182" s="42" t="s">
        <v>84</v>
      </c>
      <c r="C182" s="24">
        <f>SUM(C132:C181)</f>
        <v>0</v>
      </c>
      <c r="D182" s="24"/>
      <c r="E182" s="24">
        <f>SUM(E132:E181)</f>
        <v>0</v>
      </c>
      <c r="F182" s="24">
        <f>SUM(F132:F181)</f>
        <v>0</v>
      </c>
      <c r="G182" s="134">
        <f>SUM(G132:G181)</f>
        <v>0</v>
      </c>
      <c r="H182" s="160">
        <f>SUM(H132:H181)</f>
        <v>0</v>
      </c>
      <c r="K182" s="42" t="s">
        <v>84</v>
      </c>
      <c r="L182" s="24">
        <f>SUM(L132:L181)</f>
        <v>0</v>
      </c>
      <c r="M182" s="24"/>
      <c r="N182" s="24">
        <f>SUM(N132:N181)</f>
        <v>0</v>
      </c>
      <c r="O182" s="24">
        <f>SUM(O132:O181)</f>
        <v>0</v>
      </c>
      <c r="P182" s="134">
        <f>SUM(P132:P181)</f>
        <v>0</v>
      </c>
      <c r="Q182" s="160">
        <f>SUM(Q132:Q181)</f>
        <v>0</v>
      </c>
    </row>
    <row r="183" spans="1:17" x14ac:dyDescent="0.25">
      <c r="C183" s="70"/>
      <c r="D183" s="70"/>
      <c r="E183" s="70"/>
      <c r="L183" s="70"/>
      <c r="M183" s="70"/>
      <c r="N183" s="70"/>
    </row>
    <row r="184" spans="1:17" ht="45" x14ac:dyDescent="0.25">
      <c r="G184" s="76" t="s">
        <v>89</v>
      </c>
      <c r="H184" s="162">
        <f>H182/365</f>
        <v>0</v>
      </c>
      <c r="P184" s="76" t="s">
        <v>90</v>
      </c>
      <c r="Q184" s="162">
        <f>Q182/365</f>
        <v>0</v>
      </c>
    </row>
    <row r="185" spans="1:17" x14ac:dyDescent="0.25">
      <c r="G185" s="102"/>
      <c r="H185" s="103"/>
      <c r="P185" s="102"/>
      <c r="Q185" s="103"/>
    </row>
    <row r="187" spans="1:17" ht="34.15" customHeight="1" x14ac:dyDescent="0.25">
      <c r="A187" s="300" t="s">
        <v>50</v>
      </c>
      <c r="B187" s="301"/>
      <c r="C187" s="301"/>
      <c r="D187" s="301"/>
      <c r="E187" s="301"/>
      <c r="F187" s="301"/>
      <c r="G187" s="301"/>
      <c r="H187" s="302"/>
    </row>
    <row r="188" spans="1:17" ht="78" customHeight="1" x14ac:dyDescent="0.25">
      <c r="A188" s="40" t="s">
        <v>65</v>
      </c>
      <c r="B188" s="287"/>
      <c r="C188" s="287"/>
      <c r="D188" s="287"/>
      <c r="E188" s="287"/>
      <c r="F188" s="287"/>
      <c r="G188" s="287"/>
      <c r="H188" s="287"/>
    </row>
    <row r="189" spans="1:17" x14ac:dyDescent="0.25">
      <c r="A189" s="38"/>
      <c r="B189" s="37"/>
      <c r="C189" s="37"/>
      <c r="D189" s="37"/>
      <c r="E189" s="37"/>
      <c r="F189" s="37"/>
      <c r="G189" s="37"/>
      <c r="H189" s="37"/>
    </row>
    <row r="190" spans="1:17" ht="30" x14ac:dyDescent="0.25">
      <c r="A190" s="40" t="s">
        <v>69</v>
      </c>
      <c r="B190" s="40" t="s">
        <v>70</v>
      </c>
      <c r="C190" s="40" t="s">
        <v>71</v>
      </c>
      <c r="D190" s="40" t="s">
        <v>72</v>
      </c>
      <c r="E190" s="40" t="s">
        <v>73</v>
      </c>
      <c r="F190" s="40" t="s">
        <v>74</v>
      </c>
      <c r="G190" s="40" t="s">
        <v>75</v>
      </c>
      <c r="H190" s="40" t="s">
        <v>79</v>
      </c>
    </row>
    <row r="191" spans="1:17" x14ac:dyDescent="0.25">
      <c r="A191" s="75"/>
      <c r="B191" s="75"/>
      <c r="C191" s="72" t="str">
        <f>IF(A191&gt;0,DATEDIF(A191,B191,"D")+1,"so")</f>
        <v>so</v>
      </c>
      <c r="D191" s="135"/>
      <c r="E191" s="74"/>
      <c r="F191" s="72">
        <f>100*E191</f>
        <v>0</v>
      </c>
      <c r="G191" s="74"/>
      <c r="H191" s="158" t="str">
        <f>IF(F191&gt;0,(F191/G191)*C191,"so")</f>
        <v>so</v>
      </c>
    </row>
    <row r="192" spans="1:17" x14ac:dyDescent="0.25">
      <c r="A192" s="75"/>
      <c r="B192" s="75"/>
      <c r="C192" s="72" t="str">
        <f t="shared" ref="C192:C240" si="22">IF(A192&gt;0,DATEDIF(A192,B192,"D")+1,"so")</f>
        <v>so</v>
      </c>
      <c r="D192" s="135"/>
      <c r="E192" s="74"/>
      <c r="F192" s="72">
        <f t="shared" ref="F192:F240" si="23">100*E192</f>
        <v>0</v>
      </c>
      <c r="G192" s="74"/>
      <c r="H192" s="158" t="str">
        <f t="shared" ref="H192:H240" si="24">IF(F192&gt;0,(F192/G192)*C192,"so")</f>
        <v>so</v>
      </c>
    </row>
    <row r="193" spans="1:8" x14ac:dyDescent="0.25">
      <c r="A193" s="75"/>
      <c r="B193" s="75"/>
      <c r="C193" s="72" t="str">
        <f t="shared" si="22"/>
        <v>so</v>
      </c>
      <c r="D193" s="135"/>
      <c r="E193" s="74"/>
      <c r="F193" s="72">
        <f t="shared" si="23"/>
        <v>0</v>
      </c>
      <c r="G193" s="74"/>
      <c r="H193" s="158" t="str">
        <f t="shared" si="24"/>
        <v>so</v>
      </c>
    </row>
    <row r="194" spans="1:8" x14ac:dyDescent="0.25">
      <c r="A194" s="75"/>
      <c r="B194" s="75"/>
      <c r="C194" s="72" t="str">
        <f t="shared" si="22"/>
        <v>so</v>
      </c>
      <c r="D194" s="135"/>
      <c r="E194" s="74"/>
      <c r="F194" s="72">
        <f t="shared" si="23"/>
        <v>0</v>
      </c>
      <c r="G194" s="74"/>
      <c r="H194" s="158" t="str">
        <f t="shared" si="24"/>
        <v>so</v>
      </c>
    </row>
    <row r="195" spans="1:8" x14ac:dyDescent="0.25">
      <c r="A195" s="75"/>
      <c r="B195" s="75"/>
      <c r="C195" s="72" t="str">
        <f t="shared" si="22"/>
        <v>so</v>
      </c>
      <c r="D195" s="135"/>
      <c r="E195" s="74"/>
      <c r="F195" s="72">
        <f t="shared" si="23"/>
        <v>0</v>
      </c>
      <c r="G195" s="74"/>
      <c r="H195" s="158" t="str">
        <f t="shared" si="24"/>
        <v>so</v>
      </c>
    </row>
    <row r="196" spans="1:8" x14ac:dyDescent="0.25">
      <c r="A196" s="75"/>
      <c r="B196" s="75"/>
      <c r="C196" s="72" t="str">
        <f t="shared" si="22"/>
        <v>so</v>
      </c>
      <c r="D196" s="135"/>
      <c r="E196" s="74"/>
      <c r="F196" s="72">
        <f t="shared" si="23"/>
        <v>0</v>
      </c>
      <c r="G196" s="74"/>
      <c r="H196" s="158" t="str">
        <f t="shared" si="24"/>
        <v>so</v>
      </c>
    </row>
    <row r="197" spans="1:8" x14ac:dyDescent="0.25">
      <c r="A197" s="75"/>
      <c r="B197" s="75"/>
      <c r="C197" s="72" t="str">
        <f t="shared" si="22"/>
        <v>so</v>
      </c>
      <c r="D197" s="135"/>
      <c r="E197" s="74"/>
      <c r="F197" s="72">
        <f t="shared" si="23"/>
        <v>0</v>
      </c>
      <c r="G197" s="74"/>
      <c r="H197" s="158" t="str">
        <f t="shared" si="24"/>
        <v>so</v>
      </c>
    </row>
    <row r="198" spans="1:8" x14ac:dyDescent="0.25">
      <c r="A198" s="75"/>
      <c r="B198" s="75"/>
      <c r="C198" s="72" t="str">
        <f t="shared" si="22"/>
        <v>so</v>
      </c>
      <c r="D198" s="135"/>
      <c r="E198" s="74"/>
      <c r="F198" s="72">
        <f t="shared" ref="F198:F218" si="25">100*E198</f>
        <v>0</v>
      </c>
      <c r="G198" s="74"/>
      <c r="H198" s="158" t="str">
        <f t="shared" si="24"/>
        <v>so</v>
      </c>
    </row>
    <row r="199" spans="1:8" x14ac:dyDescent="0.25">
      <c r="A199" s="75"/>
      <c r="B199" s="75"/>
      <c r="C199" s="72" t="str">
        <f t="shared" si="22"/>
        <v>so</v>
      </c>
      <c r="D199" s="135"/>
      <c r="E199" s="74"/>
      <c r="F199" s="72">
        <f t="shared" si="25"/>
        <v>0</v>
      </c>
      <c r="G199" s="74"/>
      <c r="H199" s="158" t="str">
        <f t="shared" si="24"/>
        <v>so</v>
      </c>
    </row>
    <row r="200" spans="1:8" x14ac:dyDescent="0.25">
      <c r="A200" s="75"/>
      <c r="B200" s="75"/>
      <c r="C200" s="72" t="str">
        <f t="shared" si="22"/>
        <v>so</v>
      </c>
      <c r="D200" s="135"/>
      <c r="E200" s="74"/>
      <c r="F200" s="72">
        <f t="shared" si="25"/>
        <v>0</v>
      </c>
      <c r="G200" s="74"/>
      <c r="H200" s="158" t="str">
        <f t="shared" si="24"/>
        <v>so</v>
      </c>
    </row>
    <row r="201" spans="1:8" x14ac:dyDescent="0.25">
      <c r="A201" s="75"/>
      <c r="B201" s="75"/>
      <c r="C201" s="72" t="str">
        <f t="shared" si="22"/>
        <v>so</v>
      </c>
      <c r="D201" s="135"/>
      <c r="E201" s="74"/>
      <c r="F201" s="72">
        <f t="shared" si="25"/>
        <v>0</v>
      </c>
      <c r="G201" s="74"/>
      <c r="H201" s="158" t="str">
        <f t="shared" si="24"/>
        <v>so</v>
      </c>
    </row>
    <row r="202" spans="1:8" x14ac:dyDescent="0.25">
      <c r="A202" s="75"/>
      <c r="B202" s="75"/>
      <c r="C202" s="72" t="str">
        <f t="shared" si="22"/>
        <v>so</v>
      </c>
      <c r="D202" s="135"/>
      <c r="E202" s="74"/>
      <c r="F202" s="72">
        <f t="shared" si="25"/>
        <v>0</v>
      </c>
      <c r="G202" s="74"/>
      <c r="H202" s="158" t="str">
        <f t="shared" si="24"/>
        <v>so</v>
      </c>
    </row>
    <row r="203" spans="1:8" x14ac:dyDescent="0.25">
      <c r="A203" s="75"/>
      <c r="B203" s="75"/>
      <c r="C203" s="72" t="str">
        <f t="shared" si="22"/>
        <v>so</v>
      </c>
      <c r="D203" s="135"/>
      <c r="E203" s="74"/>
      <c r="F203" s="72">
        <f t="shared" si="25"/>
        <v>0</v>
      </c>
      <c r="G203" s="74"/>
      <c r="H203" s="158" t="str">
        <f t="shared" si="24"/>
        <v>so</v>
      </c>
    </row>
    <row r="204" spans="1:8" x14ac:dyDescent="0.25">
      <c r="A204" s="75"/>
      <c r="B204" s="75"/>
      <c r="C204" s="72" t="str">
        <f t="shared" si="22"/>
        <v>so</v>
      </c>
      <c r="D204" s="135"/>
      <c r="E204" s="74"/>
      <c r="F204" s="72">
        <f t="shared" si="25"/>
        <v>0</v>
      </c>
      <c r="G204" s="74"/>
      <c r="H204" s="158" t="str">
        <f t="shared" si="24"/>
        <v>so</v>
      </c>
    </row>
    <row r="205" spans="1:8" x14ac:dyDescent="0.25">
      <c r="A205" s="75"/>
      <c r="B205" s="75"/>
      <c r="C205" s="72" t="str">
        <f t="shared" si="22"/>
        <v>so</v>
      </c>
      <c r="D205" s="135"/>
      <c r="E205" s="74"/>
      <c r="F205" s="72">
        <f t="shared" si="25"/>
        <v>0</v>
      </c>
      <c r="G205" s="74"/>
      <c r="H205" s="158" t="str">
        <f t="shared" si="24"/>
        <v>so</v>
      </c>
    </row>
    <row r="206" spans="1:8" x14ac:dyDescent="0.25">
      <c r="A206" s="75"/>
      <c r="B206" s="75"/>
      <c r="C206" s="72" t="str">
        <f t="shared" si="22"/>
        <v>so</v>
      </c>
      <c r="D206" s="135"/>
      <c r="E206" s="74"/>
      <c r="F206" s="72">
        <f t="shared" si="25"/>
        <v>0</v>
      </c>
      <c r="G206" s="74"/>
      <c r="H206" s="158" t="str">
        <f t="shared" si="24"/>
        <v>so</v>
      </c>
    </row>
    <row r="207" spans="1:8" x14ac:dyDescent="0.25">
      <c r="A207" s="75"/>
      <c r="B207" s="75"/>
      <c r="C207" s="72" t="str">
        <f t="shared" si="22"/>
        <v>so</v>
      </c>
      <c r="D207" s="135"/>
      <c r="E207" s="74"/>
      <c r="F207" s="72">
        <f t="shared" si="25"/>
        <v>0</v>
      </c>
      <c r="G207" s="74"/>
      <c r="H207" s="158" t="str">
        <f t="shared" si="24"/>
        <v>so</v>
      </c>
    </row>
    <row r="208" spans="1:8" x14ac:dyDescent="0.25">
      <c r="A208" s="75"/>
      <c r="B208" s="75"/>
      <c r="C208" s="72" t="str">
        <f t="shared" si="22"/>
        <v>so</v>
      </c>
      <c r="D208" s="135"/>
      <c r="E208" s="74"/>
      <c r="F208" s="72">
        <f t="shared" si="25"/>
        <v>0</v>
      </c>
      <c r="G208" s="74"/>
      <c r="H208" s="158" t="str">
        <f t="shared" si="24"/>
        <v>so</v>
      </c>
    </row>
    <row r="209" spans="1:8" x14ac:dyDescent="0.25">
      <c r="A209" s="75"/>
      <c r="B209" s="75"/>
      <c r="C209" s="72" t="str">
        <f t="shared" si="22"/>
        <v>so</v>
      </c>
      <c r="D209" s="135"/>
      <c r="E209" s="74"/>
      <c r="F209" s="72">
        <f t="shared" si="25"/>
        <v>0</v>
      </c>
      <c r="G209" s="74"/>
      <c r="H209" s="158" t="str">
        <f t="shared" si="24"/>
        <v>so</v>
      </c>
    </row>
    <row r="210" spans="1:8" x14ac:dyDescent="0.25">
      <c r="A210" s="75"/>
      <c r="B210" s="75"/>
      <c r="C210" s="72" t="str">
        <f t="shared" si="22"/>
        <v>so</v>
      </c>
      <c r="D210" s="135"/>
      <c r="E210" s="74"/>
      <c r="F210" s="72">
        <f t="shared" si="25"/>
        <v>0</v>
      </c>
      <c r="G210" s="74"/>
      <c r="H210" s="158" t="str">
        <f t="shared" si="24"/>
        <v>so</v>
      </c>
    </row>
    <row r="211" spans="1:8" x14ac:dyDescent="0.25">
      <c r="A211" s="75"/>
      <c r="B211" s="75"/>
      <c r="C211" s="72" t="str">
        <f t="shared" si="22"/>
        <v>so</v>
      </c>
      <c r="D211" s="135"/>
      <c r="E211" s="74"/>
      <c r="F211" s="72">
        <f t="shared" si="25"/>
        <v>0</v>
      </c>
      <c r="G211" s="74"/>
      <c r="H211" s="158" t="str">
        <f t="shared" si="24"/>
        <v>so</v>
      </c>
    </row>
    <row r="212" spans="1:8" x14ac:dyDescent="0.25">
      <c r="A212" s="75"/>
      <c r="B212" s="75"/>
      <c r="C212" s="72" t="str">
        <f t="shared" si="22"/>
        <v>so</v>
      </c>
      <c r="D212" s="135"/>
      <c r="E212" s="74"/>
      <c r="F212" s="72">
        <f t="shared" si="25"/>
        <v>0</v>
      </c>
      <c r="G212" s="74"/>
      <c r="H212" s="158" t="str">
        <f t="shared" si="24"/>
        <v>so</v>
      </c>
    </row>
    <row r="213" spans="1:8" x14ac:dyDescent="0.25">
      <c r="A213" s="75"/>
      <c r="B213" s="75"/>
      <c r="C213" s="72" t="str">
        <f t="shared" si="22"/>
        <v>so</v>
      </c>
      <c r="D213" s="135"/>
      <c r="E213" s="74"/>
      <c r="F213" s="72">
        <f t="shared" si="25"/>
        <v>0</v>
      </c>
      <c r="G213" s="74"/>
      <c r="H213" s="158" t="str">
        <f t="shared" si="24"/>
        <v>so</v>
      </c>
    </row>
    <row r="214" spans="1:8" x14ac:dyDescent="0.25">
      <c r="A214" s="75"/>
      <c r="B214" s="75"/>
      <c r="C214" s="72" t="str">
        <f t="shared" si="22"/>
        <v>so</v>
      </c>
      <c r="D214" s="135"/>
      <c r="E214" s="74"/>
      <c r="F214" s="72">
        <f t="shared" si="25"/>
        <v>0</v>
      </c>
      <c r="G214" s="74"/>
      <c r="H214" s="158" t="str">
        <f t="shared" si="24"/>
        <v>so</v>
      </c>
    </row>
    <row r="215" spans="1:8" x14ac:dyDescent="0.25">
      <c r="A215" s="75"/>
      <c r="B215" s="75"/>
      <c r="C215" s="72" t="str">
        <f t="shared" si="22"/>
        <v>so</v>
      </c>
      <c r="D215" s="135"/>
      <c r="E215" s="74"/>
      <c r="F215" s="72">
        <f t="shared" si="25"/>
        <v>0</v>
      </c>
      <c r="G215" s="74"/>
      <c r="H215" s="158" t="str">
        <f t="shared" si="24"/>
        <v>so</v>
      </c>
    </row>
    <row r="216" spans="1:8" x14ac:dyDescent="0.25">
      <c r="A216" s="75"/>
      <c r="B216" s="75"/>
      <c r="C216" s="72" t="str">
        <f t="shared" si="22"/>
        <v>so</v>
      </c>
      <c r="D216" s="135"/>
      <c r="E216" s="74"/>
      <c r="F216" s="72">
        <f t="shared" si="25"/>
        <v>0</v>
      </c>
      <c r="G216" s="74"/>
      <c r="H216" s="158" t="str">
        <f t="shared" si="24"/>
        <v>so</v>
      </c>
    </row>
    <row r="217" spans="1:8" x14ac:dyDescent="0.25">
      <c r="A217" s="75"/>
      <c r="B217" s="75"/>
      <c r="C217" s="72" t="str">
        <f t="shared" si="22"/>
        <v>so</v>
      </c>
      <c r="D217" s="135"/>
      <c r="E217" s="74"/>
      <c r="F217" s="72">
        <f t="shared" si="25"/>
        <v>0</v>
      </c>
      <c r="G217" s="74"/>
      <c r="H217" s="158" t="str">
        <f t="shared" si="24"/>
        <v>so</v>
      </c>
    </row>
    <row r="218" spans="1:8" x14ac:dyDescent="0.25">
      <c r="A218" s="75"/>
      <c r="B218" s="75"/>
      <c r="C218" s="72" t="str">
        <f t="shared" si="22"/>
        <v>so</v>
      </c>
      <c r="D218" s="135"/>
      <c r="E218" s="74"/>
      <c r="F218" s="72">
        <f t="shared" si="25"/>
        <v>0</v>
      </c>
      <c r="G218" s="74"/>
      <c r="H218" s="158" t="str">
        <f t="shared" si="24"/>
        <v>so</v>
      </c>
    </row>
    <row r="219" spans="1:8" x14ac:dyDescent="0.25">
      <c r="A219" s="75"/>
      <c r="B219" s="75"/>
      <c r="C219" s="72" t="str">
        <f t="shared" si="22"/>
        <v>so</v>
      </c>
      <c r="D219" s="135"/>
      <c r="E219" s="74"/>
      <c r="F219" s="72">
        <f t="shared" si="23"/>
        <v>0</v>
      </c>
      <c r="G219" s="74"/>
      <c r="H219" s="158" t="str">
        <f t="shared" si="24"/>
        <v>so</v>
      </c>
    </row>
    <row r="220" spans="1:8" x14ac:dyDescent="0.25">
      <c r="A220" s="75"/>
      <c r="B220" s="75"/>
      <c r="C220" s="72" t="str">
        <f t="shared" si="22"/>
        <v>so</v>
      </c>
      <c r="D220" s="135"/>
      <c r="E220" s="74"/>
      <c r="F220" s="72">
        <f t="shared" si="23"/>
        <v>0</v>
      </c>
      <c r="G220" s="74"/>
      <c r="H220" s="158" t="str">
        <f t="shared" si="24"/>
        <v>so</v>
      </c>
    </row>
    <row r="221" spans="1:8" x14ac:dyDescent="0.25">
      <c r="A221" s="75"/>
      <c r="B221" s="75"/>
      <c r="C221" s="72" t="str">
        <f t="shared" si="22"/>
        <v>so</v>
      </c>
      <c r="D221" s="135"/>
      <c r="E221" s="74"/>
      <c r="F221" s="72">
        <f t="shared" si="23"/>
        <v>0</v>
      </c>
      <c r="G221" s="74"/>
      <c r="H221" s="158" t="str">
        <f t="shared" si="24"/>
        <v>so</v>
      </c>
    </row>
    <row r="222" spans="1:8" x14ac:dyDescent="0.25">
      <c r="A222" s="75"/>
      <c r="B222" s="75"/>
      <c r="C222" s="72" t="str">
        <f t="shared" si="22"/>
        <v>so</v>
      </c>
      <c r="D222" s="135"/>
      <c r="E222" s="74"/>
      <c r="F222" s="72">
        <f t="shared" si="23"/>
        <v>0</v>
      </c>
      <c r="G222" s="74"/>
      <c r="H222" s="158" t="str">
        <f t="shared" si="24"/>
        <v>so</v>
      </c>
    </row>
    <row r="223" spans="1:8" x14ac:dyDescent="0.25">
      <c r="A223" s="75"/>
      <c r="B223" s="75"/>
      <c r="C223" s="72" t="str">
        <f t="shared" si="22"/>
        <v>so</v>
      </c>
      <c r="D223" s="135"/>
      <c r="E223" s="74"/>
      <c r="F223" s="72">
        <f t="shared" si="23"/>
        <v>0</v>
      </c>
      <c r="G223" s="74"/>
      <c r="H223" s="158" t="str">
        <f t="shared" si="24"/>
        <v>so</v>
      </c>
    </row>
    <row r="224" spans="1:8" x14ac:dyDescent="0.25">
      <c r="A224" s="75"/>
      <c r="B224" s="75"/>
      <c r="C224" s="72" t="str">
        <f t="shared" si="22"/>
        <v>so</v>
      </c>
      <c r="D224" s="135"/>
      <c r="E224" s="74"/>
      <c r="F224" s="72">
        <f t="shared" si="23"/>
        <v>0</v>
      </c>
      <c r="G224" s="74"/>
      <c r="H224" s="158" t="str">
        <f t="shared" si="24"/>
        <v>so</v>
      </c>
    </row>
    <row r="225" spans="1:8" x14ac:dyDescent="0.25">
      <c r="A225" s="75"/>
      <c r="B225" s="75"/>
      <c r="C225" s="72" t="str">
        <f t="shared" si="22"/>
        <v>so</v>
      </c>
      <c r="D225" s="135"/>
      <c r="E225" s="74"/>
      <c r="F225" s="72">
        <f t="shared" si="23"/>
        <v>0</v>
      </c>
      <c r="G225" s="74"/>
      <c r="H225" s="158" t="str">
        <f t="shared" si="24"/>
        <v>so</v>
      </c>
    </row>
    <row r="226" spans="1:8" x14ac:dyDescent="0.25">
      <c r="A226" s="75"/>
      <c r="B226" s="75"/>
      <c r="C226" s="72" t="str">
        <f t="shared" si="22"/>
        <v>so</v>
      </c>
      <c r="D226" s="135"/>
      <c r="E226" s="74"/>
      <c r="F226" s="72">
        <f t="shared" si="23"/>
        <v>0</v>
      </c>
      <c r="G226" s="74"/>
      <c r="H226" s="158" t="str">
        <f t="shared" si="24"/>
        <v>so</v>
      </c>
    </row>
    <row r="227" spans="1:8" x14ac:dyDescent="0.25">
      <c r="A227" s="75"/>
      <c r="B227" s="75"/>
      <c r="C227" s="72" t="str">
        <f t="shared" si="22"/>
        <v>so</v>
      </c>
      <c r="D227" s="135"/>
      <c r="E227" s="74"/>
      <c r="F227" s="72">
        <f t="shared" si="23"/>
        <v>0</v>
      </c>
      <c r="G227" s="74"/>
      <c r="H227" s="158" t="str">
        <f t="shared" si="24"/>
        <v>so</v>
      </c>
    </row>
    <row r="228" spans="1:8" x14ac:dyDescent="0.25">
      <c r="A228" s="75"/>
      <c r="B228" s="75"/>
      <c r="C228" s="72" t="str">
        <f t="shared" si="22"/>
        <v>so</v>
      </c>
      <c r="D228" s="135"/>
      <c r="E228" s="74"/>
      <c r="F228" s="72">
        <f t="shared" si="23"/>
        <v>0</v>
      </c>
      <c r="G228" s="74"/>
      <c r="H228" s="158" t="str">
        <f t="shared" si="24"/>
        <v>so</v>
      </c>
    </row>
    <row r="229" spans="1:8" x14ac:dyDescent="0.25">
      <c r="A229" s="75"/>
      <c r="B229" s="75"/>
      <c r="C229" s="72" t="str">
        <f t="shared" si="22"/>
        <v>so</v>
      </c>
      <c r="D229" s="135"/>
      <c r="E229" s="74"/>
      <c r="F229" s="72">
        <f t="shared" si="23"/>
        <v>0</v>
      </c>
      <c r="G229" s="74"/>
      <c r="H229" s="158" t="str">
        <f t="shared" si="24"/>
        <v>so</v>
      </c>
    </row>
    <row r="230" spans="1:8" x14ac:dyDescent="0.25">
      <c r="A230" s="75"/>
      <c r="B230" s="75"/>
      <c r="C230" s="72" t="str">
        <f t="shared" si="22"/>
        <v>so</v>
      </c>
      <c r="D230" s="135"/>
      <c r="E230" s="74"/>
      <c r="F230" s="72">
        <f t="shared" si="23"/>
        <v>0</v>
      </c>
      <c r="G230" s="74"/>
      <c r="H230" s="158" t="str">
        <f t="shared" si="24"/>
        <v>so</v>
      </c>
    </row>
    <row r="231" spans="1:8" x14ac:dyDescent="0.25">
      <c r="A231" s="75"/>
      <c r="B231" s="75"/>
      <c r="C231" s="72" t="str">
        <f t="shared" si="22"/>
        <v>so</v>
      </c>
      <c r="D231" s="135"/>
      <c r="E231" s="74"/>
      <c r="F231" s="72">
        <f t="shared" si="23"/>
        <v>0</v>
      </c>
      <c r="G231" s="74"/>
      <c r="H231" s="158" t="str">
        <f t="shared" si="24"/>
        <v>so</v>
      </c>
    </row>
    <row r="232" spans="1:8" x14ac:dyDescent="0.25">
      <c r="A232" s="75"/>
      <c r="B232" s="75"/>
      <c r="C232" s="72" t="str">
        <f t="shared" si="22"/>
        <v>so</v>
      </c>
      <c r="D232" s="135"/>
      <c r="E232" s="74"/>
      <c r="F232" s="72">
        <f t="shared" si="23"/>
        <v>0</v>
      </c>
      <c r="G232" s="74"/>
      <c r="H232" s="158" t="str">
        <f t="shared" si="24"/>
        <v>so</v>
      </c>
    </row>
    <row r="233" spans="1:8" x14ac:dyDescent="0.25">
      <c r="A233" s="75"/>
      <c r="B233" s="75"/>
      <c r="C233" s="72" t="str">
        <f t="shared" si="22"/>
        <v>so</v>
      </c>
      <c r="D233" s="135"/>
      <c r="E233" s="74"/>
      <c r="F233" s="72">
        <f t="shared" si="23"/>
        <v>0</v>
      </c>
      <c r="G233" s="74"/>
      <c r="H233" s="158" t="str">
        <f t="shared" si="24"/>
        <v>so</v>
      </c>
    </row>
    <row r="234" spans="1:8" x14ac:dyDescent="0.25">
      <c r="A234" s="75"/>
      <c r="B234" s="75"/>
      <c r="C234" s="72" t="str">
        <f t="shared" si="22"/>
        <v>so</v>
      </c>
      <c r="D234" s="135"/>
      <c r="E234" s="74"/>
      <c r="F234" s="72">
        <f t="shared" si="23"/>
        <v>0</v>
      </c>
      <c r="G234" s="74"/>
      <c r="H234" s="158" t="str">
        <f t="shared" si="24"/>
        <v>so</v>
      </c>
    </row>
    <row r="235" spans="1:8" x14ac:dyDescent="0.25">
      <c r="A235" s="75"/>
      <c r="B235" s="75"/>
      <c r="C235" s="72" t="str">
        <f t="shared" si="22"/>
        <v>so</v>
      </c>
      <c r="D235" s="135"/>
      <c r="E235" s="74"/>
      <c r="F235" s="72">
        <f t="shared" si="23"/>
        <v>0</v>
      </c>
      <c r="G235" s="74"/>
      <c r="H235" s="158" t="str">
        <f t="shared" si="24"/>
        <v>so</v>
      </c>
    </row>
    <row r="236" spans="1:8" x14ac:dyDescent="0.25">
      <c r="A236" s="75"/>
      <c r="B236" s="75"/>
      <c r="C236" s="72" t="str">
        <f t="shared" si="22"/>
        <v>so</v>
      </c>
      <c r="D236" s="135"/>
      <c r="E236" s="74"/>
      <c r="F236" s="72">
        <f t="shared" si="23"/>
        <v>0</v>
      </c>
      <c r="G236" s="74"/>
      <c r="H236" s="158" t="str">
        <f t="shared" si="24"/>
        <v>so</v>
      </c>
    </row>
    <row r="237" spans="1:8" x14ac:dyDescent="0.25">
      <c r="A237" s="75"/>
      <c r="B237" s="75"/>
      <c r="C237" s="72" t="str">
        <f t="shared" si="22"/>
        <v>so</v>
      </c>
      <c r="D237" s="135"/>
      <c r="E237" s="74"/>
      <c r="F237" s="72">
        <f t="shared" si="23"/>
        <v>0</v>
      </c>
      <c r="G237" s="74"/>
      <c r="H237" s="158" t="str">
        <f t="shared" si="24"/>
        <v>so</v>
      </c>
    </row>
    <row r="238" spans="1:8" x14ac:dyDescent="0.25">
      <c r="A238" s="75"/>
      <c r="B238" s="75"/>
      <c r="C238" s="72" t="str">
        <f t="shared" si="22"/>
        <v>so</v>
      </c>
      <c r="D238" s="135"/>
      <c r="E238" s="74"/>
      <c r="F238" s="72">
        <f t="shared" si="23"/>
        <v>0</v>
      </c>
      <c r="G238" s="74"/>
      <c r="H238" s="158" t="str">
        <f t="shared" si="24"/>
        <v>so</v>
      </c>
    </row>
    <row r="239" spans="1:8" x14ac:dyDescent="0.25">
      <c r="A239" s="75"/>
      <c r="B239" s="75"/>
      <c r="C239" s="72" t="str">
        <f t="shared" si="22"/>
        <v>so</v>
      </c>
      <c r="D239" s="135"/>
      <c r="E239" s="74"/>
      <c r="F239" s="72">
        <f t="shared" si="23"/>
        <v>0</v>
      </c>
      <c r="G239" s="74"/>
      <c r="H239" s="158" t="str">
        <f t="shared" si="24"/>
        <v>so</v>
      </c>
    </row>
    <row r="240" spans="1:8" x14ac:dyDescent="0.25">
      <c r="A240" s="75"/>
      <c r="B240" s="75"/>
      <c r="C240" s="72" t="str">
        <f t="shared" si="22"/>
        <v>so</v>
      </c>
      <c r="D240" s="135"/>
      <c r="E240" s="74"/>
      <c r="F240" s="72">
        <f t="shared" si="23"/>
        <v>0</v>
      </c>
      <c r="G240" s="74"/>
      <c r="H240" s="158" t="str">
        <f t="shared" si="24"/>
        <v>so</v>
      </c>
    </row>
    <row r="241" spans="2:8" x14ac:dyDescent="0.25">
      <c r="B241" s="42" t="s">
        <v>84</v>
      </c>
      <c r="C241" s="24">
        <f>SUM(C175:C240)</f>
        <v>0</v>
      </c>
      <c r="D241" s="24"/>
      <c r="E241" s="24">
        <f>SUM(E175:E240)</f>
        <v>0</v>
      </c>
      <c r="F241" s="24">
        <f>SUM(F175:F240)</f>
        <v>0</v>
      </c>
      <c r="G241" s="134">
        <f>SUM(G175:G240)</f>
        <v>0</v>
      </c>
      <c r="H241" s="160">
        <f>SUM(H191:H240)</f>
        <v>0</v>
      </c>
    </row>
    <row r="242" spans="2:8" x14ac:dyDescent="0.25">
      <c r="B242" s="92"/>
      <c r="C242" s="21"/>
      <c r="D242" s="21"/>
      <c r="E242" s="21"/>
      <c r="F242" s="21"/>
      <c r="G242" s="104"/>
      <c r="H242" s="105"/>
    </row>
    <row r="243" spans="2:8" ht="30" x14ac:dyDescent="0.25">
      <c r="G243" s="76" t="s">
        <v>91</v>
      </c>
      <c r="H243" s="162">
        <f>H241/365</f>
        <v>0</v>
      </c>
    </row>
  </sheetData>
  <mergeCells count="29">
    <mergeCell ref="B188:H188"/>
    <mergeCell ref="B70:H70"/>
    <mergeCell ref="A187:H187"/>
    <mergeCell ref="B129:H129"/>
    <mergeCell ref="A69:H69"/>
    <mergeCell ref="A128:H128"/>
    <mergeCell ref="J40:J50"/>
    <mergeCell ref="J51:J62"/>
    <mergeCell ref="J29:J39"/>
    <mergeCell ref="O50:P50"/>
    <mergeCell ref="O62:P62"/>
    <mergeCell ref="O39:P39"/>
    <mergeCell ref="K129:Q129"/>
    <mergeCell ref="J69:Q69"/>
    <mergeCell ref="J128:Q128"/>
    <mergeCell ref="K70:Q70"/>
    <mergeCell ref="N64:O64"/>
    <mergeCell ref="N65:O65"/>
    <mergeCell ref="J1:Q1"/>
    <mergeCell ref="J2:Q2"/>
    <mergeCell ref="J3:Q4"/>
    <mergeCell ref="C1:E1"/>
    <mergeCell ref="A1:B1"/>
    <mergeCell ref="J18:J28"/>
    <mergeCell ref="J7:J17"/>
    <mergeCell ref="O17:P17"/>
    <mergeCell ref="O28:P28"/>
    <mergeCell ref="A4:C4"/>
    <mergeCell ref="D4:H4"/>
  </mergeCells>
  <phoneticPr fontId="6" type="noConversion"/>
  <pageMargins left="0.25" right="0.25" top="0.75" bottom="0.75" header="0.3" footer="0.3"/>
  <pageSetup paperSize="8" scale="62" fitToHeight="0" orientation="landscape" r:id="rId1"/>
  <rowBreaks count="3" manualBreakCount="3">
    <brk id="65" max="15" man="1"/>
    <brk id="126" max="16383" man="1"/>
    <brk id="18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1345F-AAE0-40B6-B32F-53D61AAC3C90}">
  <sheetPr>
    <tabColor theme="9" tint="0.79998168889431442"/>
  </sheetPr>
  <dimension ref="A1:AT19"/>
  <sheetViews>
    <sheetView workbookViewId="0">
      <selection activeCell="G13" sqref="G13"/>
    </sheetView>
  </sheetViews>
  <sheetFormatPr baseColWidth="10" defaultColWidth="11.42578125" defaultRowHeight="15" x14ac:dyDescent="0.25"/>
  <cols>
    <col min="1" max="1" width="47.140625" customWidth="1"/>
    <col min="2" max="2" width="32.28515625" customWidth="1"/>
    <col min="3" max="3" width="7.5703125" customWidth="1"/>
    <col min="4" max="4" width="28.140625" customWidth="1"/>
    <col min="5" max="5" width="32.140625" customWidth="1"/>
    <col min="6" max="6" width="31.5703125" customWidth="1"/>
    <col min="7" max="7" width="31.85546875" customWidth="1"/>
    <col min="8" max="8" width="29.85546875" customWidth="1"/>
    <col min="9" max="9" width="4.7109375" customWidth="1"/>
    <col min="10" max="10" width="27.85546875" customWidth="1"/>
    <col min="11" max="11" width="23.7109375" customWidth="1"/>
    <col min="12" max="12" width="22.85546875" customWidth="1"/>
  </cols>
  <sheetData>
    <row r="1" spans="1:46" ht="52.9" customHeight="1" x14ac:dyDescent="0.25">
      <c r="A1" s="239" t="s">
        <v>156</v>
      </c>
      <c r="B1" s="221" t="s">
        <v>179</v>
      </c>
      <c r="C1" s="240"/>
      <c r="D1" s="310" t="s">
        <v>40</v>
      </c>
      <c r="E1" s="310"/>
      <c r="F1" s="310"/>
      <c r="G1" s="310"/>
      <c r="H1" s="310"/>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6" ht="15.75" x14ac:dyDescent="0.25">
      <c r="A2" s="112"/>
      <c r="B2" s="13"/>
      <c r="C2" s="5"/>
      <c r="D2" s="278" t="s">
        <v>42</v>
      </c>
      <c r="E2" s="279"/>
      <c r="F2" s="279"/>
      <c r="G2" s="279"/>
      <c r="H2" s="278"/>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x14ac:dyDescent="0.25">
      <c r="A3" s="5"/>
      <c r="B3" s="5"/>
      <c r="C3" s="5"/>
      <c r="D3" s="280"/>
      <c r="E3" s="281"/>
      <c r="F3" s="281"/>
      <c r="G3" s="281"/>
      <c r="H3" s="282"/>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ht="56.25" customHeight="1" x14ac:dyDescent="0.25">
      <c r="A4" s="5"/>
      <c r="B4" s="5"/>
      <c r="C4" s="5"/>
      <c r="D4" s="283"/>
      <c r="E4" s="284"/>
      <c r="F4" s="284"/>
      <c r="G4" s="284"/>
      <c r="H4" s="28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x14ac:dyDescent="0.25">
      <c r="A5" s="5"/>
      <c r="B5" s="5"/>
      <c r="C5" s="5"/>
      <c r="D5" s="5"/>
      <c r="E5" s="122"/>
      <c r="F5" s="122"/>
      <c r="G5" s="122"/>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46" ht="30.75" thickBot="1" x14ac:dyDescent="0.3">
      <c r="A6" s="15"/>
      <c r="B6" s="142" t="s">
        <v>45</v>
      </c>
      <c r="C6" s="5"/>
      <c r="D6" s="243" t="s">
        <v>46</v>
      </c>
      <c r="E6" s="244" t="s">
        <v>47</v>
      </c>
      <c r="F6" s="244" t="s">
        <v>48</v>
      </c>
      <c r="G6" s="244" t="s">
        <v>49</v>
      </c>
      <c r="H6" s="243" t="s">
        <v>50</v>
      </c>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15.75" thickBot="1" x14ac:dyDescent="0.3">
      <c r="A7" s="216" t="s">
        <v>180</v>
      </c>
      <c r="B7" s="234"/>
      <c r="C7" s="12"/>
      <c r="D7" s="19"/>
      <c r="E7" s="19"/>
      <c r="F7" s="19"/>
      <c r="G7" s="19"/>
      <c r="H7" s="19"/>
      <c r="I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row>
    <row r="8" spans="1:46" x14ac:dyDescent="0.25">
      <c r="A8" s="18" t="s">
        <v>181</v>
      </c>
      <c r="B8" s="235"/>
      <c r="C8" s="21"/>
      <c r="D8" s="19"/>
      <c r="E8" s="19"/>
      <c r="F8" s="19"/>
      <c r="G8" s="19"/>
      <c r="H8" s="19"/>
      <c r="I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x14ac:dyDescent="0.25">
      <c r="A9" s="241" t="s">
        <v>182</v>
      </c>
      <c r="B9" s="242" t="e">
        <f>B7/B10*100</f>
        <v>#DIV/0!</v>
      </c>
      <c r="C9" s="21"/>
      <c r="D9" s="242" t="e">
        <f t="shared" ref="D9:H9" si="0">D7/D10*100</f>
        <v>#DIV/0!</v>
      </c>
      <c r="E9" s="242" t="e">
        <f t="shared" si="0"/>
        <v>#DIV/0!</v>
      </c>
      <c r="F9" s="242" t="e">
        <f t="shared" si="0"/>
        <v>#DIV/0!</v>
      </c>
      <c r="G9" s="242" t="e">
        <f t="shared" si="0"/>
        <v>#DIV/0!</v>
      </c>
      <c r="H9" s="242" t="e">
        <f t="shared" si="0"/>
        <v>#DIV/0!</v>
      </c>
      <c r="I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row>
    <row r="10" spans="1:46" x14ac:dyDescent="0.25">
      <c r="A10" s="5"/>
      <c r="B10" s="5"/>
      <c r="C10" s="5"/>
      <c r="D10" s="5"/>
      <c r="E10" s="5"/>
      <c r="F10" s="5"/>
      <c r="G10" s="5"/>
      <c r="H10" s="5"/>
      <c r="I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row>
    <row r="11" spans="1:46" ht="30" x14ac:dyDescent="0.25">
      <c r="A11" s="5"/>
      <c r="B11" s="5"/>
      <c r="C11" s="5"/>
      <c r="D11" s="5"/>
      <c r="E11" s="5"/>
      <c r="F11" s="222" t="s">
        <v>63</v>
      </c>
      <c r="G11" s="246" t="s">
        <v>165</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6" x14ac:dyDescent="0.25">
      <c r="A12" s="5"/>
      <c r="B12" s="5"/>
      <c r="C12" s="5"/>
      <c r="D12" s="5"/>
      <c r="E12" s="5"/>
      <c r="F12" s="245" t="e">
        <f>(B9*0.95)</f>
        <v>#DIV/0!</v>
      </c>
      <c r="G12" s="247" t="e">
        <f>B9*(1-0.95*0.35)</f>
        <v>#DIV/0!</v>
      </c>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1:46" x14ac:dyDescent="0.25">
      <c r="A13" s="5"/>
      <c r="B13" s="5"/>
      <c r="C13" s="5"/>
      <c r="D13" s="5"/>
      <c r="E13" s="5"/>
      <c r="F13" s="100"/>
      <c r="G13" s="101"/>
      <c r="H13" s="101"/>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1:46" ht="23.25" x14ac:dyDescent="0.25">
      <c r="A14" s="236" t="s">
        <v>64</v>
      </c>
      <c r="B14" s="236" t="s">
        <v>157</v>
      </c>
      <c r="C14" s="236"/>
      <c r="D14" s="236"/>
      <c r="E14" s="236"/>
      <c r="F14" s="236"/>
      <c r="G14" s="236"/>
      <c r="H14" s="30"/>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46" x14ac:dyDescent="0.2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1:46" ht="31.9" customHeight="1" thickBot="1" x14ac:dyDescent="0.3">
      <c r="A16" s="24" t="s">
        <v>44</v>
      </c>
      <c r="B16" s="237" t="s">
        <v>46</v>
      </c>
      <c r="C16" s="237" t="s">
        <v>47</v>
      </c>
      <c r="D16" s="237"/>
      <c r="E16" s="237" t="s">
        <v>48</v>
      </c>
      <c r="F16" s="237" t="s">
        <v>49</v>
      </c>
      <c r="G16" s="237" t="s">
        <v>50</v>
      </c>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1:8" ht="15.75" thickBot="1" x14ac:dyDescent="0.3">
      <c r="A17" s="216" t="s">
        <v>180</v>
      </c>
      <c r="B17" s="234"/>
      <c r="C17" s="26"/>
      <c r="D17" s="26"/>
      <c r="E17" s="26"/>
      <c r="F17" s="26"/>
      <c r="G17" s="26"/>
      <c r="H17" t="s">
        <v>170</v>
      </c>
    </row>
    <row r="18" spans="1:8" x14ac:dyDescent="0.25">
      <c r="A18" s="18" t="s">
        <v>181</v>
      </c>
      <c r="B18" s="235"/>
      <c r="C18" s="27"/>
      <c r="D18" s="27"/>
      <c r="E18" s="27"/>
      <c r="F18" s="27"/>
      <c r="G18" s="27"/>
    </row>
    <row r="19" spans="1:8" ht="40.5" customHeight="1" x14ac:dyDescent="0.25">
      <c r="A19" s="68" t="s">
        <v>182</v>
      </c>
      <c r="B19" s="238" t="e">
        <f>B17/#REF!*100</f>
        <v>#REF!</v>
      </c>
      <c r="C19" s="308" t="e">
        <f>D17/#REF!*100</f>
        <v>#REF!</v>
      </c>
      <c r="D19" s="309"/>
      <c r="E19" s="238" t="e">
        <f>E17/#REF!*100</f>
        <v>#REF!</v>
      </c>
      <c r="F19" s="238" t="e">
        <f>F17/#REF!*100</f>
        <v>#REF!</v>
      </c>
      <c r="G19" s="238" t="e">
        <f>G17/#REF!*100</f>
        <v>#REF!</v>
      </c>
    </row>
  </sheetData>
  <mergeCells count="4">
    <mergeCell ref="C19:D19"/>
    <mergeCell ref="D1:H1"/>
    <mergeCell ref="D2:H2"/>
    <mergeCell ref="D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AM218"/>
  <sheetViews>
    <sheetView topLeftCell="G6" workbookViewId="0">
      <selection activeCell="N29" sqref="N29"/>
    </sheetView>
  </sheetViews>
  <sheetFormatPr baseColWidth="10" defaultColWidth="11.42578125" defaultRowHeight="15" x14ac:dyDescent="0.25"/>
  <cols>
    <col min="1" max="1" width="34.5703125" customWidth="1"/>
    <col min="2" max="2" width="32.28515625" customWidth="1"/>
    <col min="3" max="3" width="24.7109375" customWidth="1"/>
    <col min="4" max="4" width="29.140625" bestFit="1" customWidth="1"/>
    <col min="5" max="5" width="17.85546875" customWidth="1"/>
    <col min="6" max="6" width="21.28515625" customWidth="1"/>
    <col min="7" max="7" width="26.140625" customWidth="1"/>
    <col min="9" max="9" width="37.42578125" customWidth="1"/>
    <col min="10" max="10" width="25.7109375" customWidth="1"/>
    <col min="11" max="11" width="22.5703125" customWidth="1"/>
    <col min="12" max="12" width="21.7109375" customWidth="1"/>
    <col min="13" max="13" width="22" customWidth="1"/>
    <col min="14" max="14" width="21.85546875" customWidth="1"/>
    <col min="15" max="15" width="21.7109375" customWidth="1"/>
    <col min="16" max="16" width="3.85546875" customWidth="1"/>
    <col min="17" max="17" width="41.28515625" customWidth="1"/>
    <col min="18" max="18" width="32.85546875" customWidth="1"/>
    <col min="19" max="19" width="25" customWidth="1"/>
    <col min="20" max="20" width="20.5703125" customWidth="1"/>
    <col min="21" max="21" width="17.28515625" customWidth="1"/>
    <col min="22" max="22" width="20.28515625" customWidth="1"/>
    <col min="23" max="23" width="26.85546875" customWidth="1"/>
    <col min="24" max="24" width="4.7109375" customWidth="1"/>
    <col min="25" max="25" width="40.28515625" customWidth="1"/>
    <col min="26" max="26" width="26.42578125" customWidth="1"/>
    <col min="27" max="27" width="23.28515625" customWidth="1"/>
    <col min="28" max="28" width="21" customWidth="1"/>
    <col min="29" max="29" width="20.140625" customWidth="1"/>
    <col min="30" max="30" width="19" customWidth="1"/>
    <col min="31" max="31" width="24.7109375" customWidth="1"/>
    <col min="32" max="32" width="15.140625" customWidth="1"/>
    <col min="33" max="33" width="43.5703125" customWidth="1"/>
    <col min="34" max="34" width="27.42578125" customWidth="1"/>
    <col min="35" max="35" width="25.7109375" customWidth="1"/>
    <col min="36" max="36" width="20.7109375" customWidth="1"/>
    <col min="37" max="37" width="16.85546875" customWidth="1"/>
    <col min="38" max="38" width="19.5703125" customWidth="1"/>
    <col min="39" max="39" width="23.28515625" customWidth="1"/>
  </cols>
  <sheetData>
    <row r="1" spans="1:15" ht="82.5" customHeight="1" x14ac:dyDescent="0.25">
      <c r="A1" s="317" t="s">
        <v>163</v>
      </c>
      <c r="B1" s="318"/>
      <c r="C1" s="316" t="s">
        <v>93</v>
      </c>
      <c r="D1" s="316"/>
      <c r="E1" s="319" t="s">
        <v>94</v>
      </c>
      <c r="F1" s="319"/>
      <c r="G1" s="319"/>
      <c r="I1" s="311" t="s">
        <v>40</v>
      </c>
      <c r="J1" s="311"/>
      <c r="K1" s="311"/>
      <c r="L1" s="311"/>
      <c r="M1" s="311"/>
      <c r="N1" s="311"/>
      <c r="O1" s="311"/>
    </row>
    <row r="2" spans="1:15" ht="18.75" x14ac:dyDescent="0.25">
      <c r="A2" s="112" t="s">
        <v>95</v>
      </c>
      <c r="B2" s="113"/>
      <c r="C2" s="113"/>
      <c r="D2" s="113"/>
      <c r="E2" s="113"/>
      <c r="F2" s="113"/>
      <c r="G2" s="113"/>
      <c r="I2" s="312" t="s">
        <v>42</v>
      </c>
      <c r="J2" s="312"/>
      <c r="K2" s="312"/>
      <c r="L2" s="312"/>
      <c r="M2" s="312"/>
      <c r="N2" s="312"/>
      <c r="O2" s="312"/>
    </row>
    <row r="3" spans="1:15" x14ac:dyDescent="0.25">
      <c r="E3" s="118"/>
      <c r="F3" s="118"/>
      <c r="G3" s="118"/>
      <c r="I3" s="274"/>
      <c r="J3" s="274"/>
      <c r="K3" s="274"/>
      <c r="L3" s="274"/>
      <c r="M3" s="274"/>
      <c r="N3" s="274"/>
      <c r="O3" s="274"/>
    </row>
    <row r="4" spans="1:15" x14ac:dyDescent="0.25">
      <c r="A4" s="44" t="s">
        <v>96</v>
      </c>
      <c r="E4" s="118"/>
      <c r="F4" s="118"/>
      <c r="G4" s="118"/>
      <c r="I4" s="274"/>
      <c r="J4" s="274"/>
      <c r="K4" s="274"/>
      <c r="L4" s="274"/>
      <c r="M4" s="274"/>
      <c r="N4" s="274"/>
      <c r="O4" s="274"/>
    </row>
    <row r="5" spans="1:15" x14ac:dyDescent="0.25">
      <c r="A5" s="21"/>
      <c r="B5" s="50"/>
      <c r="E5" s="118"/>
      <c r="F5" s="118"/>
      <c r="G5" s="118"/>
      <c r="I5" s="274"/>
      <c r="J5" s="274"/>
      <c r="K5" s="274"/>
      <c r="L5" s="274"/>
      <c r="M5" s="274"/>
      <c r="N5" s="274"/>
      <c r="O5" s="274"/>
    </row>
    <row r="6" spans="1:15" ht="36.75" customHeight="1" x14ac:dyDescent="0.25">
      <c r="A6" s="119" t="s">
        <v>97</v>
      </c>
      <c r="B6" s="24" t="s">
        <v>98</v>
      </c>
      <c r="C6" s="40" t="s">
        <v>99</v>
      </c>
      <c r="D6" s="24" t="s">
        <v>100</v>
      </c>
      <c r="E6" s="117" t="s">
        <v>101</v>
      </c>
      <c r="F6" s="117" t="s">
        <v>102</v>
      </c>
      <c r="G6" s="117" t="s">
        <v>103</v>
      </c>
      <c r="I6" s="274"/>
      <c r="J6" s="274"/>
      <c r="K6" s="274"/>
      <c r="L6" s="274"/>
      <c r="M6" s="274"/>
      <c r="N6" s="274"/>
      <c r="O6" s="274"/>
    </row>
    <row r="7" spans="1:15" x14ac:dyDescent="0.25">
      <c r="A7" s="16" t="s">
        <v>104</v>
      </c>
      <c r="B7" s="7"/>
      <c r="C7" s="87"/>
      <c r="D7" s="87"/>
      <c r="E7" s="120"/>
      <c r="F7" s="120"/>
      <c r="G7" s="137">
        <f>C7+D7-E7-F7</f>
        <v>0</v>
      </c>
      <c r="I7" s="274"/>
      <c r="J7" s="274"/>
      <c r="K7" s="274"/>
      <c r="L7" s="274"/>
      <c r="M7" s="274"/>
      <c r="N7" s="274"/>
      <c r="O7" s="274"/>
    </row>
    <row r="8" spans="1:15" x14ac:dyDescent="0.25">
      <c r="A8" s="16" t="s">
        <v>104</v>
      </c>
      <c r="B8" s="7"/>
      <c r="C8" s="87"/>
      <c r="D8" s="87"/>
      <c r="E8" s="120"/>
      <c r="F8" s="120"/>
      <c r="G8" s="137">
        <f t="shared" ref="G8:G32" si="0">C8+D8-E8-F8</f>
        <v>0</v>
      </c>
    </row>
    <row r="9" spans="1:15" x14ac:dyDescent="0.25">
      <c r="A9" s="16" t="s">
        <v>104</v>
      </c>
      <c r="B9" s="7"/>
      <c r="C9" s="87"/>
      <c r="D9" s="87"/>
      <c r="E9" s="87"/>
      <c r="F9" s="87"/>
      <c r="G9" s="137">
        <f t="shared" si="0"/>
        <v>0</v>
      </c>
    </row>
    <row r="10" spans="1:15" ht="30" x14ac:dyDescent="0.25">
      <c r="A10" s="16" t="s">
        <v>104</v>
      </c>
      <c r="B10" s="7"/>
      <c r="C10" s="87"/>
      <c r="D10" s="87"/>
      <c r="E10" s="87"/>
      <c r="F10" s="87"/>
      <c r="G10" s="72">
        <f t="shared" si="0"/>
        <v>0</v>
      </c>
      <c r="I10" s="40" t="s">
        <v>105</v>
      </c>
      <c r="J10" s="40" t="s">
        <v>106</v>
      </c>
      <c r="K10" s="83" t="s">
        <v>46</v>
      </c>
      <c r="L10" s="83" t="s">
        <v>47</v>
      </c>
      <c r="M10" s="83" t="s">
        <v>48</v>
      </c>
      <c r="N10" s="83" t="s">
        <v>49</v>
      </c>
      <c r="O10" s="83" t="s">
        <v>50</v>
      </c>
    </row>
    <row r="11" spans="1:15" x14ac:dyDescent="0.25">
      <c r="A11" s="16" t="s">
        <v>104</v>
      </c>
      <c r="B11" s="7"/>
      <c r="C11" s="87"/>
      <c r="D11" s="87"/>
      <c r="E11" s="87"/>
      <c r="F11" s="87"/>
      <c r="G11" s="72">
        <f t="shared" si="0"/>
        <v>0</v>
      </c>
      <c r="I11" s="66" t="s">
        <v>104</v>
      </c>
      <c r="J11" s="28">
        <f>SUM(G7:G13)</f>
        <v>0</v>
      </c>
      <c r="K11" s="74"/>
      <c r="L11" s="74"/>
      <c r="M11" s="74"/>
      <c r="N11" s="74"/>
      <c r="O11" s="74"/>
    </row>
    <row r="12" spans="1:15" x14ac:dyDescent="0.25">
      <c r="A12" s="16" t="s">
        <v>104</v>
      </c>
      <c r="B12" s="7"/>
      <c r="C12" s="87"/>
      <c r="D12" s="87"/>
      <c r="E12" s="87"/>
      <c r="F12" s="87"/>
      <c r="G12" s="72">
        <f t="shared" si="0"/>
        <v>0</v>
      </c>
      <c r="I12" s="66" t="s">
        <v>107</v>
      </c>
      <c r="J12" s="28">
        <f>SUM(G15:G17)</f>
        <v>0</v>
      </c>
      <c r="K12" s="74"/>
      <c r="L12" s="74"/>
      <c r="M12" s="74"/>
      <c r="N12" s="74"/>
      <c r="O12" s="74"/>
    </row>
    <row r="13" spans="1:15" x14ac:dyDescent="0.25">
      <c r="A13" s="16" t="s">
        <v>104</v>
      </c>
      <c r="B13" s="7"/>
      <c r="C13" s="87"/>
      <c r="D13" s="87"/>
      <c r="E13" s="87"/>
      <c r="F13" s="87"/>
      <c r="G13" s="72">
        <f t="shared" si="0"/>
        <v>0</v>
      </c>
      <c r="I13" s="66" t="s">
        <v>108</v>
      </c>
      <c r="J13" s="28">
        <f>SUM(G19:G24)</f>
        <v>0</v>
      </c>
      <c r="K13" s="74"/>
      <c r="L13" s="74"/>
      <c r="M13" s="74"/>
      <c r="N13" s="74"/>
      <c r="O13" s="74"/>
    </row>
    <row r="14" spans="1:15" ht="39.75" customHeight="1" thickBot="1" x14ac:dyDescent="0.3">
      <c r="A14" s="41"/>
      <c r="B14" s="224" t="s">
        <v>98</v>
      </c>
      <c r="C14" s="48" t="s">
        <v>99</v>
      </c>
      <c r="D14" s="47" t="s">
        <v>100</v>
      </c>
      <c r="E14" s="143" t="s">
        <v>101</v>
      </c>
      <c r="F14" s="143" t="s">
        <v>102</v>
      </c>
      <c r="G14" s="143" t="s">
        <v>103</v>
      </c>
      <c r="I14" s="66" t="s">
        <v>109</v>
      </c>
      <c r="J14" s="28">
        <f>SUM(G26:G28)</f>
        <v>0</v>
      </c>
      <c r="K14" s="74"/>
      <c r="L14" s="74"/>
      <c r="M14" s="74"/>
      <c r="N14" s="74"/>
      <c r="O14" s="74"/>
    </row>
    <row r="15" spans="1:15" ht="45" x14ac:dyDescent="0.25">
      <c r="A15" s="223" t="s">
        <v>110</v>
      </c>
      <c r="B15" s="225"/>
      <c r="C15" s="211"/>
      <c r="D15" s="87"/>
      <c r="E15" s="87"/>
      <c r="F15" s="87"/>
      <c r="G15" s="72">
        <f t="shared" si="0"/>
        <v>0</v>
      </c>
      <c r="I15" s="66" t="s">
        <v>111</v>
      </c>
      <c r="J15" s="28">
        <f>SUM(G30:G32)</f>
        <v>0</v>
      </c>
      <c r="K15" s="74"/>
      <c r="L15" s="74"/>
      <c r="M15" s="74"/>
      <c r="N15" s="74"/>
      <c r="O15" s="74"/>
    </row>
    <row r="16" spans="1:15" ht="45" x14ac:dyDescent="0.25">
      <c r="A16" s="223" t="s">
        <v>110</v>
      </c>
      <c r="B16" s="226"/>
      <c r="C16" s="211"/>
      <c r="D16" s="87"/>
      <c r="E16" s="87"/>
      <c r="F16" s="87"/>
      <c r="G16" s="72">
        <f t="shared" si="0"/>
        <v>0</v>
      </c>
      <c r="I16" s="49" t="s">
        <v>112</v>
      </c>
      <c r="J16" s="46">
        <f t="shared" ref="J16:O16" si="1">J13+J15+J12</f>
        <v>0</v>
      </c>
      <c r="K16" s="46">
        <f t="shared" si="1"/>
        <v>0</v>
      </c>
      <c r="L16" s="46">
        <f t="shared" si="1"/>
        <v>0</v>
      </c>
      <c r="M16" s="46">
        <f t="shared" si="1"/>
        <v>0</v>
      </c>
      <c r="N16" s="46">
        <f t="shared" si="1"/>
        <v>0</v>
      </c>
      <c r="O16" s="46">
        <f t="shared" si="1"/>
        <v>0</v>
      </c>
    </row>
    <row r="17" spans="1:15" ht="45.75" thickBot="1" x14ac:dyDescent="0.3">
      <c r="A17" s="223" t="s">
        <v>110</v>
      </c>
      <c r="B17" s="227"/>
      <c r="C17" s="211"/>
      <c r="D17" s="87"/>
      <c r="E17" s="87"/>
      <c r="F17" s="87"/>
      <c r="G17" s="72">
        <f t="shared" si="0"/>
        <v>0</v>
      </c>
      <c r="I17" s="49" t="s">
        <v>113</v>
      </c>
      <c r="J17" s="47">
        <f>J11+J14</f>
        <v>0</v>
      </c>
      <c r="K17" s="47">
        <f t="shared" ref="K17:O17" si="2">K11+K14</f>
        <v>0</v>
      </c>
      <c r="L17" s="47">
        <f t="shared" si="2"/>
        <v>0</v>
      </c>
      <c r="M17" s="47">
        <f t="shared" si="2"/>
        <v>0</v>
      </c>
      <c r="N17" s="47">
        <f t="shared" si="2"/>
        <v>0</v>
      </c>
      <c r="O17" s="47">
        <f t="shared" si="2"/>
        <v>0</v>
      </c>
    </row>
    <row r="18" spans="1:15" ht="39" customHeight="1" thickBot="1" x14ac:dyDescent="0.3">
      <c r="A18" s="41"/>
      <c r="B18" s="231" t="s">
        <v>98</v>
      </c>
      <c r="C18" s="48" t="s">
        <v>99</v>
      </c>
      <c r="D18" s="47" t="s">
        <v>100</v>
      </c>
      <c r="E18" s="143" t="s">
        <v>101</v>
      </c>
      <c r="F18" s="143" t="s">
        <v>102</v>
      </c>
      <c r="G18" s="143" t="s">
        <v>103</v>
      </c>
      <c r="I18" s="24" t="s">
        <v>114</v>
      </c>
      <c r="J18" s="24"/>
      <c r="K18" s="45"/>
      <c r="L18" s="45"/>
      <c r="M18" s="45"/>
      <c r="N18" s="45"/>
      <c r="O18" s="45"/>
    </row>
    <row r="19" spans="1:15" x14ac:dyDescent="0.25">
      <c r="A19" s="223" t="s">
        <v>108</v>
      </c>
      <c r="B19" s="225"/>
      <c r="C19" s="211"/>
      <c r="D19" s="87"/>
      <c r="E19" s="87"/>
      <c r="F19" s="87"/>
      <c r="G19" s="72">
        <f t="shared" si="0"/>
        <v>0</v>
      </c>
      <c r="I19" s="66" t="s">
        <v>115</v>
      </c>
      <c r="J19" s="28">
        <f>SUM(F36:F37)</f>
        <v>0</v>
      </c>
      <c r="K19" s="74"/>
      <c r="L19" s="74"/>
      <c r="M19" s="74"/>
      <c r="N19" s="74"/>
      <c r="O19" s="74"/>
    </row>
    <row r="20" spans="1:15" x14ac:dyDescent="0.25">
      <c r="A20" s="223" t="s">
        <v>108</v>
      </c>
      <c r="B20" s="226"/>
      <c r="C20" s="211"/>
      <c r="D20" s="87"/>
      <c r="E20" s="87"/>
      <c r="F20" s="87"/>
      <c r="G20" s="72">
        <f t="shared" si="0"/>
        <v>0</v>
      </c>
      <c r="I20" s="66" t="s">
        <v>116</v>
      </c>
      <c r="J20" s="28">
        <f>SUM(F38:F39)</f>
        <v>0</v>
      </c>
      <c r="K20" s="74"/>
      <c r="L20" s="74"/>
      <c r="M20" s="74"/>
      <c r="N20" s="74"/>
      <c r="O20" s="74"/>
    </row>
    <row r="21" spans="1:15" x14ac:dyDescent="0.25">
      <c r="A21" s="223" t="s">
        <v>108</v>
      </c>
      <c r="B21" s="226"/>
      <c r="C21" s="211"/>
      <c r="D21" s="87"/>
      <c r="E21" s="87"/>
      <c r="F21" s="87"/>
      <c r="G21" s="72">
        <f t="shared" si="0"/>
        <v>0</v>
      </c>
      <c r="I21" s="73" t="s">
        <v>117</v>
      </c>
      <c r="J21" s="72">
        <f>SUM(F40:F41)</f>
        <v>0</v>
      </c>
      <c r="K21" s="74"/>
      <c r="L21" s="74"/>
      <c r="M21" s="74"/>
      <c r="N21" s="74"/>
      <c r="O21" s="74"/>
    </row>
    <row r="22" spans="1:15" x14ac:dyDescent="0.25">
      <c r="A22" s="223" t="s">
        <v>108</v>
      </c>
      <c r="B22" s="226"/>
      <c r="C22" s="211"/>
      <c r="D22" s="87"/>
      <c r="E22" s="87"/>
      <c r="F22" s="87"/>
      <c r="G22" s="72">
        <f t="shared" si="0"/>
        <v>0</v>
      </c>
      <c r="I22" s="73" t="s">
        <v>118</v>
      </c>
      <c r="J22" s="72">
        <f>SUM(F42:F43)</f>
        <v>0</v>
      </c>
      <c r="K22" s="74"/>
      <c r="L22" s="74"/>
      <c r="M22" s="74"/>
      <c r="N22" s="74"/>
      <c r="O22" s="74"/>
    </row>
    <row r="23" spans="1:15" x14ac:dyDescent="0.25">
      <c r="A23" s="223" t="s">
        <v>108</v>
      </c>
      <c r="B23" s="226"/>
      <c r="C23" s="211"/>
      <c r="D23" s="87"/>
      <c r="E23" s="87"/>
      <c r="F23" s="87"/>
      <c r="G23" s="72">
        <f t="shared" si="0"/>
        <v>0</v>
      </c>
      <c r="I23" s="164"/>
      <c r="J23" s="164"/>
      <c r="K23" s="164"/>
      <c r="L23" s="164"/>
      <c r="M23" s="164"/>
      <c r="N23" s="164"/>
      <c r="O23" s="164"/>
    </row>
    <row r="24" spans="1:15" ht="30.75" thickBot="1" x14ac:dyDescent="0.3">
      <c r="A24" s="223" t="s">
        <v>108</v>
      </c>
      <c r="B24" s="227"/>
      <c r="C24" s="211"/>
      <c r="D24" s="87"/>
      <c r="E24" s="87"/>
      <c r="F24" s="87"/>
      <c r="G24" s="72">
        <f t="shared" si="0"/>
        <v>0</v>
      </c>
      <c r="I24" s="48" t="s">
        <v>119</v>
      </c>
      <c r="J24" s="47">
        <f t="shared" ref="J24:O24" si="3">J16+J17+SUM(J19:J22)</f>
        <v>0</v>
      </c>
      <c r="K24" s="47">
        <f t="shared" si="3"/>
        <v>0</v>
      </c>
      <c r="L24" s="47">
        <f t="shared" si="3"/>
        <v>0</v>
      </c>
      <c r="M24" s="47">
        <f t="shared" si="3"/>
        <v>0</v>
      </c>
      <c r="N24" s="47">
        <f t="shared" si="3"/>
        <v>0</v>
      </c>
      <c r="O24" s="47">
        <f t="shared" si="3"/>
        <v>0</v>
      </c>
    </row>
    <row r="25" spans="1:15" ht="39" customHeight="1" x14ac:dyDescent="0.25">
      <c r="A25" s="41"/>
      <c r="B25" s="230" t="s">
        <v>98</v>
      </c>
      <c r="C25" s="48" t="s">
        <v>99</v>
      </c>
      <c r="D25" s="47" t="s">
        <v>100</v>
      </c>
      <c r="E25" s="143" t="s">
        <v>101</v>
      </c>
      <c r="F25" s="143" t="s">
        <v>102</v>
      </c>
      <c r="G25" s="143" t="s">
        <v>103</v>
      </c>
      <c r="I25" s="164"/>
      <c r="J25" s="164"/>
      <c r="K25" s="164"/>
      <c r="L25" s="164"/>
      <c r="M25" s="164"/>
      <c r="N25" s="164"/>
      <c r="O25" s="164"/>
    </row>
    <row r="26" spans="1:15" ht="30" x14ac:dyDescent="0.25">
      <c r="A26" s="16" t="s">
        <v>120</v>
      </c>
      <c r="B26" s="7"/>
      <c r="C26" s="87"/>
      <c r="D26" s="87"/>
      <c r="E26" s="87"/>
      <c r="F26" s="87"/>
      <c r="G26" s="72">
        <f t="shared" si="0"/>
        <v>0</v>
      </c>
      <c r="I26" s="48" t="s">
        <v>121</v>
      </c>
      <c r="J26" s="147" t="e">
        <f>B48</f>
        <v>#DIV/0!</v>
      </c>
      <c r="K26" s="145" t="e">
        <f>(K16+K17)/K24</f>
        <v>#DIV/0!</v>
      </c>
      <c r="L26" s="145" t="e">
        <f t="shared" ref="L26:O26" si="4">(L16+L17)/L24</f>
        <v>#DIV/0!</v>
      </c>
      <c r="M26" s="145" t="e">
        <f t="shared" si="4"/>
        <v>#DIV/0!</v>
      </c>
      <c r="N26" s="145" t="e">
        <f t="shared" si="4"/>
        <v>#DIV/0!</v>
      </c>
      <c r="O26" s="145" t="e">
        <f t="shared" si="4"/>
        <v>#DIV/0!</v>
      </c>
    </row>
    <row r="27" spans="1:15" ht="30" x14ac:dyDescent="0.25">
      <c r="A27" s="16" t="s">
        <v>120</v>
      </c>
      <c r="B27" s="7"/>
      <c r="C27" s="87"/>
      <c r="D27" s="87"/>
      <c r="E27" s="87"/>
      <c r="F27" s="87"/>
      <c r="G27" s="72">
        <f t="shared" si="0"/>
        <v>0</v>
      </c>
      <c r="I27" s="165"/>
      <c r="J27" s="166"/>
      <c r="K27" s="167"/>
      <c r="L27" s="167"/>
      <c r="M27" s="167"/>
      <c r="N27" s="167"/>
      <c r="O27" s="167"/>
    </row>
    <row r="28" spans="1:15" ht="30" x14ac:dyDescent="0.25">
      <c r="A28" s="16" t="s">
        <v>120</v>
      </c>
      <c r="B28" s="7"/>
      <c r="C28" s="87"/>
      <c r="D28" s="87"/>
      <c r="E28" s="87"/>
      <c r="F28" s="87"/>
      <c r="G28" s="72">
        <f t="shared" si="0"/>
        <v>0</v>
      </c>
      <c r="L28" s="47" t="s">
        <v>122</v>
      </c>
      <c r="M28" s="107" t="s">
        <v>63</v>
      </c>
      <c r="N28" s="108" t="s">
        <v>165</v>
      </c>
    </row>
    <row r="29" spans="1:15" ht="36" customHeight="1" thickBot="1" x14ac:dyDescent="0.3">
      <c r="A29" s="41"/>
      <c r="B29" s="224" t="s">
        <v>98</v>
      </c>
      <c r="C29" s="48" t="s">
        <v>99</v>
      </c>
      <c r="D29" s="47" t="s">
        <v>100</v>
      </c>
      <c r="E29" s="143" t="s">
        <v>101</v>
      </c>
      <c r="F29" s="143" t="s">
        <v>102</v>
      </c>
      <c r="G29" s="143" t="s">
        <v>103</v>
      </c>
      <c r="J29" s="324" t="s">
        <v>123</v>
      </c>
      <c r="K29" s="324"/>
      <c r="L29" s="168"/>
      <c r="M29" s="146" t="str">
        <f>IF(L29="Oui",B49+10/100,"so")</f>
        <v>so</v>
      </c>
      <c r="N29" s="144" t="str">
        <f>IF(L29="Oui",B49+(0.1*0.35),"so")</f>
        <v>so</v>
      </c>
    </row>
    <row r="30" spans="1:15" ht="41.45" customHeight="1" x14ac:dyDescent="0.25">
      <c r="A30" s="223" t="s">
        <v>124</v>
      </c>
      <c r="B30" s="225"/>
      <c r="C30" s="211"/>
      <c r="D30" s="87"/>
      <c r="E30" s="87"/>
      <c r="F30" s="87"/>
      <c r="G30" s="72">
        <f>C30+D30-E30-F30</f>
        <v>0</v>
      </c>
      <c r="J30" s="324" t="s">
        <v>125</v>
      </c>
      <c r="K30" s="324"/>
      <c r="L30" s="168"/>
      <c r="M30" s="146" t="str">
        <f>IF(L30="Oui",B50+20/100,"so")</f>
        <v>so</v>
      </c>
      <c r="N30" s="146" t="str">
        <f>IF(L30="Oui",B50+(0.2*0.35),"so")</f>
        <v>so</v>
      </c>
    </row>
    <row r="31" spans="1:15" ht="36" customHeight="1" x14ac:dyDescent="0.25">
      <c r="A31" s="223" t="s">
        <v>124</v>
      </c>
      <c r="B31" s="226"/>
      <c r="C31" s="211"/>
      <c r="D31" s="87"/>
      <c r="E31" s="87"/>
      <c r="F31" s="87"/>
      <c r="G31" s="72">
        <f t="shared" si="0"/>
        <v>0</v>
      </c>
    </row>
    <row r="32" spans="1:15" ht="36" customHeight="1" thickBot="1" x14ac:dyDescent="0.3">
      <c r="A32" s="223" t="s">
        <v>124</v>
      </c>
      <c r="B32" s="227"/>
      <c r="C32" s="211"/>
      <c r="D32" s="87"/>
      <c r="E32" s="87"/>
      <c r="F32" s="87"/>
      <c r="G32" s="72">
        <f t="shared" si="0"/>
        <v>0</v>
      </c>
    </row>
    <row r="34" spans="1:8" ht="15.6" customHeight="1" x14ac:dyDescent="0.25">
      <c r="A34" s="121" t="s">
        <v>114</v>
      </c>
      <c r="B34" s="44" t="s">
        <v>126</v>
      </c>
      <c r="C34" s="5"/>
      <c r="D34" s="5"/>
      <c r="E34" s="5"/>
      <c r="F34" s="5"/>
      <c r="H34" s="85"/>
    </row>
    <row r="35" spans="1:8" ht="30" x14ac:dyDescent="0.25">
      <c r="A35" s="119" t="s">
        <v>127</v>
      </c>
      <c r="B35" s="24" t="s">
        <v>128</v>
      </c>
      <c r="C35" s="40" t="s">
        <v>129</v>
      </c>
      <c r="D35" s="40" t="s">
        <v>100</v>
      </c>
      <c r="E35" s="40" t="s">
        <v>101</v>
      </c>
      <c r="F35" s="40" t="s">
        <v>130</v>
      </c>
      <c r="H35" s="85"/>
    </row>
    <row r="36" spans="1:8" x14ac:dyDescent="0.25">
      <c r="A36" s="16" t="s">
        <v>115</v>
      </c>
      <c r="B36" s="88"/>
      <c r="C36" s="87"/>
      <c r="D36" s="87"/>
      <c r="E36" s="87"/>
      <c r="F36" s="87">
        <f>C36+D36-E36</f>
        <v>0</v>
      </c>
      <c r="H36" s="85"/>
    </row>
    <row r="37" spans="1:8" ht="14.45" customHeight="1" x14ac:dyDescent="0.25">
      <c r="A37" s="16" t="s">
        <v>115</v>
      </c>
      <c r="B37" s="88"/>
      <c r="C37" s="87"/>
      <c r="D37" s="87"/>
      <c r="E37" s="87"/>
      <c r="F37" s="87">
        <f t="shared" ref="F37:F43" si="5">C37+D37-E37</f>
        <v>0</v>
      </c>
      <c r="H37" s="86"/>
    </row>
    <row r="38" spans="1:8" x14ac:dyDescent="0.25">
      <c r="A38" s="16" t="s">
        <v>116</v>
      </c>
      <c r="B38" s="88"/>
      <c r="C38" s="87"/>
      <c r="D38" s="87"/>
      <c r="E38" s="87"/>
      <c r="F38" s="87">
        <f t="shared" si="5"/>
        <v>0</v>
      </c>
    </row>
    <row r="39" spans="1:8" x14ac:dyDescent="0.25">
      <c r="A39" s="16" t="s">
        <v>116</v>
      </c>
      <c r="B39" s="88"/>
      <c r="C39" s="87"/>
      <c r="D39" s="87"/>
      <c r="E39" s="87"/>
      <c r="F39" s="87">
        <f t="shared" si="5"/>
        <v>0</v>
      </c>
    </row>
    <row r="40" spans="1:8" x14ac:dyDescent="0.25">
      <c r="A40" s="1" t="s">
        <v>117</v>
      </c>
      <c r="B40" s="88"/>
      <c r="C40" s="87"/>
      <c r="D40" s="87"/>
      <c r="E40" s="87"/>
      <c r="F40" s="87">
        <f t="shared" si="5"/>
        <v>0</v>
      </c>
    </row>
    <row r="41" spans="1:8" x14ac:dyDescent="0.25">
      <c r="A41" s="1" t="s">
        <v>117</v>
      </c>
      <c r="B41" s="88"/>
      <c r="C41" s="87"/>
      <c r="D41" s="87"/>
      <c r="E41" s="87"/>
      <c r="F41" s="87">
        <f t="shared" si="5"/>
        <v>0</v>
      </c>
    </row>
    <row r="42" spans="1:8" x14ac:dyDescent="0.25">
      <c r="A42" s="1" t="s">
        <v>118</v>
      </c>
      <c r="B42" s="88"/>
      <c r="C42" s="87"/>
      <c r="D42" s="87"/>
      <c r="E42" s="87"/>
      <c r="F42" s="87">
        <f t="shared" si="5"/>
        <v>0</v>
      </c>
    </row>
    <row r="43" spans="1:8" x14ac:dyDescent="0.25">
      <c r="A43" s="1" t="s">
        <v>118</v>
      </c>
      <c r="B43" s="88"/>
      <c r="C43" s="87"/>
      <c r="D43" s="87"/>
      <c r="E43" s="87"/>
      <c r="F43" s="87">
        <f t="shared" si="5"/>
        <v>0</v>
      </c>
    </row>
    <row r="44" spans="1:8" ht="15.75" thickBot="1" x14ac:dyDescent="0.3"/>
    <row r="45" spans="1:8" ht="45.75" thickBot="1" x14ac:dyDescent="0.3">
      <c r="A45" s="228" t="s">
        <v>131</v>
      </c>
      <c r="B45" s="229">
        <f>SUM(G15:G17,G19:G24,G30:G32)</f>
        <v>0</v>
      </c>
      <c r="C45" s="38"/>
      <c r="D45" s="38"/>
      <c r="E45" s="38"/>
    </row>
    <row r="46" spans="1:8" ht="51.75" customHeight="1" x14ac:dyDescent="0.25">
      <c r="A46" s="84" t="s">
        <v>132</v>
      </c>
      <c r="B46" s="82">
        <f>SUM(G7:G13,G26:G28)</f>
        <v>0</v>
      </c>
      <c r="C46" s="21"/>
      <c r="D46" s="21"/>
      <c r="E46" s="21"/>
    </row>
    <row r="47" spans="1:8" x14ac:dyDescent="0.25">
      <c r="A47" s="2" t="s">
        <v>133</v>
      </c>
      <c r="B47" s="83">
        <f>B45+B46+SUM(F36:F43)</f>
        <v>0</v>
      </c>
      <c r="C47" s="21"/>
      <c r="D47" s="21"/>
      <c r="E47" s="21"/>
    </row>
    <row r="48" spans="1:8" ht="30" x14ac:dyDescent="0.25">
      <c r="A48" s="84" t="s">
        <v>121</v>
      </c>
      <c r="B48" s="148" t="e">
        <f>(B45+B46)/B47</f>
        <v>#DIV/0!</v>
      </c>
      <c r="C48" s="163"/>
      <c r="D48" s="90"/>
      <c r="E48" s="90"/>
    </row>
    <row r="49" spans="1:39" ht="60" x14ac:dyDescent="0.25">
      <c r="A49" s="84" t="s">
        <v>171</v>
      </c>
      <c r="B49" s="90" t="e">
        <f>B45/B47</f>
        <v>#DIV/0!</v>
      </c>
      <c r="C49" s="90"/>
      <c r="D49" s="90"/>
      <c r="E49" s="90"/>
    </row>
    <row r="50" spans="1:39" ht="60" x14ac:dyDescent="0.25">
      <c r="A50" s="84" t="s">
        <v>172</v>
      </c>
      <c r="B50" s="90" t="e">
        <f>B46/B47</f>
        <v>#DIV/0!</v>
      </c>
      <c r="C50" s="90"/>
      <c r="D50" s="90"/>
      <c r="E50" s="90"/>
    </row>
    <row r="52" spans="1:39" ht="37.9" customHeight="1" x14ac:dyDescent="0.25">
      <c r="A52" s="52" t="s">
        <v>64</v>
      </c>
      <c r="B52" s="52"/>
      <c r="C52" s="52" t="s">
        <v>92</v>
      </c>
      <c r="D52" s="52"/>
      <c r="E52" s="52"/>
      <c r="F52" s="52"/>
      <c r="G52" s="52"/>
      <c r="H52" s="52"/>
      <c r="I52" s="52"/>
      <c r="J52" s="52"/>
      <c r="K52" s="52"/>
      <c r="L52" s="52"/>
      <c r="M52" s="52"/>
      <c r="N52" s="52"/>
      <c r="O52" s="52"/>
      <c r="P52" s="30"/>
      <c r="Q52" s="30"/>
      <c r="R52" s="30"/>
      <c r="S52" s="30"/>
      <c r="T52" s="30"/>
      <c r="U52" s="30"/>
      <c r="V52" s="30"/>
      <c r="W52" s="30"/>
      <c r="X52" s="30"/>
      <c r="Y52" s="30"/>
      <c r="Z52" s="30"/>
      <c r="AA52" s="30"/>
      <c r="AB52" s="30"/>
      <c r="AC52" s="30"/>
      <c r="AD52" s="30"/>
      <c r="AE52" s="30"/>
      <c r="AF52" s="30"/>
      <c r="AG52" s="30"/>
      <c r="AH52" s="30"/>
      <c r="AI52" s="30"/>
      <c r="AJ52" s="30"/>
      <c r="AK52" s="30"/>
      <c r="AL52" s="30"/>
      <c r="AM52" s="30"/>
    </row>
    <row r="54" spans="1:39" ht="25.9" customHeight="1" x14ac:dyDescent="0.25">
      <c r="A54" s="320" t="s">
        <v>134</v>
      </c>
      <c r="B54" s="320"/>
      <c r="C54" s="320"/>
      <c r="D54" s="320"/>
      <c r="E54" s="320"/>
      <c r="F54" s="320"/>
      <c r="G54" s="321"/>
      <c r="H54" s="37"/>
      <c r="I54" s="322" t="s">
        <v>135</v>
      </c>
      <c r="J54" s="322"/>
      <c r="K54" s="322"/>
      <c r="L54" s="322"/>
      <c r="M54" s="322"/>
      <c r="N54" s="322"/>
      <c r="O54" s="323"/>
      <c r="P54" s="37"/>
      <c r="X54" s="39"/>
    </row>
    <row r="55" spans="1:39" ht="88.15" customHeight="1" x14ac:dyDescent="0.25">
      <c r="A55" s="81" t="s">
        <v>65</v>
      </c>
      <c r="B55" s="313"/>
      <c r="C55" s="314"/>
      <c r="D55" s="314"/>
      <c r="E55" s="314"/>
      <c r="F55" s="314"/>
      <c r="G55" s="315"/>
      <c r="H55" s="37"/>
      <c r="I55" s="81" t="s">
        <v>65</v>
      </c>
      <c r="J55" s="313"/>
      <c r="K55" s="314"/>
      <c r="L55" s="314"/>
      <c r="M55" s="314"/>
      <c r="N55" s="314"/>
      <c r="O55" s="315"/>
      <c r="P55" s="38"/>
      <c r="X55" s="39"/>
    </row>
    <row r="56" spans="1:39" x14ac:dyDescent="0.25">
      <c r="A56" s="60"/>
      <c r="B56" s="43"/>
      <c r="C56" s="34"/>
      <c r="D56" s="34"/>
      <c r="E56" s="34"/>
      <c r="F56" s="34"/>
      <c r="G56" s="34"/>
      <c r="I56" s="60"/>
      <c r="J56" s="43"/>
      <c r="K56" s="34"/>
      <c r="L56" s="34"/>
      <c r="M56" s="34"/>
      <c r="N56" s="34"/>
      <c r="O56" s="34"/>
      <c r="P56" s="21"/>
    </row>
    <row r="57" spans="1:39" ht="50.25" customHeight="1" x14ac:dyDescent="0.25">
      <c r="A57" s="24" t="s">
        <v>97</v>
      </c>
      <c r="B57" s="24" t="s">
        <v>98</v>
      </c>
      <c r="C57" s="40" t="s">
        <v>99</v>
      </c>
      <c r="D57" s="24" t="s">
        <v>100</v>
      </c>
      <c r="E57" s="117" t="s">
        <v>101</v>
      </c>
      <c r="F57" s="117" t="s">
        <v>102</v>
      </c>
      <c r="G57" s="117" t="s">
        <v>103</v>
      </c>
      <c r="I57" s="24" t="s">
        <v>97</v>
      </c>
      <c r="J57" s="24" t="s">
        <v>98</v>
      </c>
      <c r="K57" s="40" t="s">
        <v>99</v>
      </c>
      <c r="L57" s="40" t="s">
        <v>100</v>
      </c>
      <c r="M57" s="117" t="s">
        <v>101</v>
      </c>
      <c r="N57" s="117" t="s">
        <v>102</v>
      </c>
      <c r="O57" s="117" t="s">
        <v>103</v>
      </c>
      <c r="P57" s="92"/>
      <c r="X57" s="21"/>
    </row>
    <row r="58" spans="1:39" x14ac:dyDescent="0.25">
      <c r="A58" s="91" t="s">
        <v>104</v>
      </c>
      <c r="B58" s="3"/>
      <c r="C58" s="3"/>
      <c r="D58" s="74"/>
      <c r="E58" s="74"/>
      <c r="F58" s="3"/>
      <c r="G58" s="72">
        <f>C58+D58-E58-F58</f>
        <v>0</v>
      </c>
      <c r="I58" s="91" t="s">
        <v>104</v>
      </c>
      <c r="J58" s="3"/>
      <c r="K58" s="3"/>
      <c r="L58" s="74"/>
      <c r="M58" s="74"/>
      <c r="N58" s="3"/>
      <c r="O58" s="72">
        <f>K58+L58-M58-N58</f>
        <v>0</v>
      </c>
      <c r="P58" s="80"/>
      <c r="X58" s="5"/>
    </row>
    <row r="59" spans="1:39" x14ac:dyDescent="0.25">
      <c r="A59" s="91" t="s">
        <v>104</v>
      </c>
      <c r="B59" s="3"/>
      <c r="C59" s="3"/>
      <c r="D59" s="74"/>
      <c r="E59" s="74"/>
      <c r="F59" s="3"/>
      <c r="G59" s="72">
        <f t="shared" ref="G59:G83" si="6">C59+D59-E59-F59</f>
        <v>0</v>
      </c>
      <c r="I59" s="91" t="s">
        <v>104</v>
      </c>
      <c r="J59" s="3"/>
      <c r="K59" s="3"/>
      <c r="L59" s="74"/>
      <c r="M59" s="74"/>
      <c r="N59" s="3"/>
      <c r="O59" s="72">
        <f t="shared" ref="O59:O64" si="7">K59+L59-M59-N59</f>
        <v>0</v>
      </c>
      <c r="P59" s="80"/>
      <c r="X59" s="5"/>
    </row>
    <row r="60" spans="1:39" x14ac:dyDescent="0.25">
      <c r="A60" s="91" t="s">
        <v>104</v>
      </c>
      <c r="B60" s="3"/>
      <c r="C60" s="3"/>
      <c r="D60" s="74"/>
      <c r="E60" s="74"/>
      <c r="F60" s="3"/>
      <c r="G60" s="72">
        <f t="shared" si="6"/>
        <v>0</v>
      </c>
      <c r="I60" s="91" t="s">
        <v>104</v>
      </c>
      <c r="J60" s="3"/>
      <c r="K60" s="3"/>
      <c r="L60" s="74"/>
      <c r="M60" s="74"/>
      <c r="N60" s="3"/>
      <c r="O60" s="72">
        <f t="shared" si="7"/>
        <v>0</v>
      </c>
      <c r="P60" s="80"/>
      <c r="X60" s="5"/>
    </row>
    <row r="61" spans="1:39" x14ac:dyDescent="0.25">
      <c r="A61" s="91" t="s">
        <v>104</v>
      </c>
      <c r="B61" s="3"/>
      <c r="C61" s="3"/>
      <c r="D61" s="74"/>
      <c r="E61" s="74"/>
      <c r="F61" s="3"/>
      <c r="G61" s="72">
        <f t="shared" si="6"/>
        <v>0</v>
      </c>
      <c r="I61" s="91" t="s">
        <v>104</v>
      </c>
      <c r="J61" s="3"/>
      <c r="K61" s="3"/>
      <c r="L61" s="74"/>
      <c r="M61" s="74"/>
      <c r="N61" s="3"/>
      <c r="O61" s="72">
        <f t="shared" si="7"/>
        <v>0</v>
      </c>
      <c r="P61" s="80"/>
      <c r="X61" s="5"/>
    </row>
    <row r="62" spans="1:39" x14ac:dyDescent="0.25">
      <c r="A62" s="91" t="s">
        <v>104</v>
      </c>
      <c r="B62" s="3"/>
      <c r="C62" s="3"/>
      <c r="D62" s="74"/>
      <c r="E62" s="74"/>
      <c r="F62" s="3"/>
      <c r="G62" s="72">
        <f t="shared" si="6"/>
        <v>0</v>
      </c>
      <c r="I62" s="91" t="s">
        <v>104</v>
      </c>
      <c r="J62" s="3"/>
      <c r="K62" s="3"/>
      <c r="L62" s="74"/>
      <c r="M62" s="74"/>
      <c r="N62" s="3"/>
      <c r="O62" s="72">
        <f t="shared" si="7"/>
        <v>0</v>
      </c>
      <c r="P62" s="80"/>
      <c r="X62" s="5"/>
    </row>
    <row r="63" spans="1:39" x14ac:dyDescent="0.25">
      <c r="A63" s="91" t="s">
        <v>104</v>
      </c>
      <c r="B63" s="3"/>
      <c r="C63" s="3"/>
      <c r="D63" s="74"/>
      <c r="E63" s="74"/>
      <c r="F63" s="3"/>
      <c r="G63" s="72">
        <f t="shared" si="6"/>
        <v>0</v>
      </c>
      <c r="I63" s="91" t="s">
        <v>104</v>
      </c>
      <c r="J63" s="3"/>
      <c r="K63" s="3"/>
      <c r="L63" s="74"/>
      <c r="M63" s="74"/>
      <c r="N63" s="3"/>
      <c r="O63" s="72">
        <f t="shared" si="7"/>
        <v>0</v>
      </c>
      <c r="P63" s="80"/>
      <c r="X63" s="5"/>
    </row>
    <row r="64" spans="1:39" x14ac:dyDescent="0.25">
      <c r="A64" s="91" t="s">
        <v>104</v>
      </c>
      <c r="B64" s="3"/>
      <c r="C64" s="3"/>
      <c r="D64" s="74"/>
      <c r="E64" s="74"/>
      <c r="F64" s="3"/>
      <c r="G64" s="72">
        <f t="shared" si="6"/>
        <v>0</v>
      </c>
      <c r="I64" s="91" t="s">
        <v>104</v>
      </c>
      <c r="J64" s="3"/>
      <c r="K64" s="3"/>
      <c r="L64" s="74"/>
      <c r="M64" s="74"/>
      <c r="N64" s="3"/>
      <c r="O64" s="72">
        <f t="shared" si="7"/>
        <v>0</v>
      </c>
      <c r="P64" s="80"/>
      <c r="X64" s="5"/>
    </row>
    <row r="65" spans="1:24" x14ac:dyDescent="0.25">
      <c r="A65" s="41"/>
      <c r="B65" s="34"/>
      <c r="C65" s="34"/>
      <c r="D65" s="89"/>
      <c r="E65" s="89"/>
      <c r="F65" s="34"/>
      <c r="G65" s="34"/>
      <c r="I65" s="41"/>
      <c r="J65" s="34"/>
      <c r="K65" s="34"/>
      <c r="L65" s="89"/>
      <c r="M65" s="89"/>
      <c r="N65" s="34"/>
      <c r="O65" s="34"/>
      <c r="P65" s="80"/>
    </row>
    <row r="66" spans="1:24" ht="30" x14ac:dyDescent="0.25">
      <c r="A66" s="16" t="s">
        <v>136</v>
      </c>
      <c r="B66" s="3"/>
      <c r="C66" s="3"/>
      <c r="D66" s="74"/>
      <c r="E66" s="74"/>
      <c r="F66" s="3"/>
      <c r="G66" s="72">
        <f t="shared" si="6"/>
        <v>0</v>
      </c>
      <c r="I66" s="16" t="s">
        <v>136</v>
      </c>
      <c r="J66" s="3"/>
      <c r="K66" s="3"/>
      <c r="L66" s="74"/>
      <c r="M66" s="74"/>
      <c r="N66" s="3"/>
      <c r="O66" s="72">
        <f t="shared" ref="O66:O68" si="8">K66+L66-M66-N66</f>
        <v>0</v>
      </c>
      <c r="P66" s="80"/>
      <c r="X66" s="5"/>
    </row>
    <row r="67" spans="1:24" ht="30" x14ac:dyDescent="0.25">
      <c r="A67" s="16" t="s">
        <v>136</v>
      </c>
      <c r="B67" s="3"/>
      <c r="C67" s="3"/>
      <c r="D67" s="74"/>
      <c r="E67" s="74"/>
      <c r="F67" s="3"/>
      <c r="G67" s="72">
        <f t="shared" si="6"/>
        <v>0</v>
      </c>
      <c r="I67" s="16" t="s">
        <v>136</v>
      </c>
      <c r="J67" s="3"/>
      <c r="K67" s="3"/>
      <c r="L67" s="74"/>
      <c r="M67" s="74"/>
      <c r="N67" s="3"/>
      <c r="O67" s="72">
        <f t="shared" si="8"/>
        <v>0</v>
      </c>
      <c r="P67" s="80"/>
      <c r="X67" s="5"/>
    </row>
    <row r="68" spans="1:24" ht="30" x14ac:dyDescent="0.25">
      <c r="A68" s="16" t="s">
        <v>136</v>
      </c>
      <c r="B68" s="3"/>
      <c r="C68" s="3"/>
      <c r="D68" s="74"/>
      <c r="E68" s="74"/>
      <c r="F68" s="3"/>
      <c r="G68" s="72">
        <f t="shared" si="6"/>
        <v>0</v>
      </c>
      <c r="I68" s="16" t="s">
        <v>136</v>
      </c>
      <c r="J68" s="3"/>
      <c r="K68" s="3"/>
      <c r="L68" s="74"/>
      <c r="M68" s="74"/>
      <c r="N68" s="3"/>
      <c r="O68" s="72">
        <f t="shared" si="8"/>
        <v>0</v>
      </c>
      <c r="P68" s="80"/>
      <c r="X68" s="5"/>
    </row>
    <row r="69" spans="1:24" x14ac:dyDescent="0.25">
      <c r="A69" s="41"/>
      <c r="B69" s="34"/>
      <c r="C69" s="34"/>
      <c r="D69" s="89"/>
      <c r="E69" s="89"/>
      <c r="F69" s="34"/>
      <c r="G69" s="34"/>
      <c r="I69" s="41"/>
      <c r="J69" s="34"/>
      <c r="K69" s="34"/>
      <c r="L69" s="89"/>
      <c r="M69" s="89"/>
      <c r="N69" s="34"/>
      <c r="O69" s="34"/>
      <c r="P69" s="80"/>
    </row>
    <row r="70" spans="1:24" x14ac:dyDescent="0.25">
      <c r="A70" s="16" t="s">
        <v>108</v>
      </c>
      <c r="B70" s="3"/>
      <c r="C70" s="3"/>
      <c r="D70" s="74"/>
      <c r="E70" s="74"/>
      <c r="F70" s="3"/>
      <c r="G70" s="72">
        <f t="shared" si="6"/>
        <v>0</v>
      </c>
      <c r="I70" s="16" t="s">
        <v>108</v>
      </c>
      <c r="J70" s="3"/>
      <c r="K70" s="3"/>
      <c r="L70" s="74"/>
      <c r="M70" s="74"/>
      <c r="N70" s="3"/>
      <c r="O70" s="72">
        <f t="shared" ref="O70:O75" si="9">K70+L70-M70-N70</f>
        <v>0</v>
      </c>
      <c r="P70" s="80"/>
      <c r="X70" s="5"/>
    </row>
    <row r="71" spans="1:24" x14ac:dyDescent="0.25">
      <c r="A71" s="16" t="s">
        <v>108</v>
      </c>
      <c r="B71" s="3"/>
      <c r="C71" s="3"/>
      <c r="D71" s="74"/>
      <c r="E71" s="74"/>
      <c r="F71" s="3"/>
      <c r="G71" s="72">
        <f t="shared" si="6"/>
        <v>0</v>
      </c>
      <c r="I71" s="16" t="s">
        <v>108</v>
      </c>
      <c r="J71" s="3"/>
      <c r="K71" s="3"/>
      <c r="L71" s="74"/>
      <c r="M71" s="74"/>
      <c r="N71" s="3"/>
      <c r="O71" s="72">
        <f t="shared" si="9"/>
        <v>0</v>
      </c>
      <c r="P71" s="80"/>
      <c r="X71" s="5"/>
    </row>
    <row r="72" spans="1:24" x14ac:dyDescent="0.25">
      <c r="A72" s="16" t="s">
        <v>108</v>
      </c>
      <c r="B72" s="3"/>
      <c r="C72" s="3"/>
      <c r="D72" s="74"/>
      <c r="E72" s="74"/>
      <c r="F72" s="3"/>
      <c r="G72" s="72">
        <f t="shared" si="6"/>
        <v>0</v>
      </c>
      <c r="I72" s="16" t="s">
        <v>108</v>
      </c>
      <c r="J72" s="3"/>
      <c r="K72" s="3"/>
      <c r="L72" s="74"/>
      <c r="M72" s="74"/>
      <c r="N72" s="3"/>
      <c r="O72" s="72">
        <f t="shared" si="9"/>
        <v>0</v>
      </c>
      <c r="P72" s="80"/>
      <c r="X72" s="5"/>
    </row>
    <row r="73" spans="1:24" x14ac:dyDescent="0.25">
      <c r="A73" s="16" t="s">
        <v>108</v>
      </c>
      <c r="B73" s="3"/>
      <c r="C73" s="3"/>
      <c r="D73" s="74"/>
      <c r="E73" s="74"/>
      <c r="F73" s="3"/>
      <c r="G73" s="72">
        <f t="shared" si="6"/>
        <v>0</v>
      </c>
      <c r="I73" s="16" t="s">
        <v>108</v>
      </c>
      <c r="J73" s="3"/>
      <c r="K73" s="3"/>
      <c r="L73" s="74"/>
      <c r="M73" s="74"/>
      <c r="N73" s="3"/>
      <c r="O73" s="72">
        <f t="shared" si="9"/>
        <v>0</v>
      </c>
      <c r="P73" s="80"/>
      <c r="X73" s="5"/>
    </row>
    <row r="74" spans="1:24" x14ac:dyDescent="0.25">
      <c r="A74" s="16" t="s">
        <v>108</v>
      </c>
      <c r="B74" s="3"/>
      <c r="C74" s="3"/>
      <c r="D74" s="74"/>
      <c r="E74" s="74"/>
      <c r="F74" s="3"/>
      <c r="G74" s="72">
        <f t="shared" si="6"/>
        <v>0</v>
      </c>
      <c r="I74" s="16" t="s">
        <v>108</v>
      </c>
      <c r="J74" s="3"/>
      <c r="K74" s="3"/>
      <c r="L74" s="74"/>
      <c r="M74" s="74"/>
      <c r="N74" s="3"/>
      <c r="O74" s="72">
        <f t="shared" si="9"/>
        <v>0</v>
      </c>
      <c r="P74" s="80"/>
      <c r="X74" s="5"/>
    </row>
    <row r="75" spans="1:24" x14ac:dyDescent="0.25">
      <c r="A75" s="16" t="s">
        <v>108</v>
      </c>
      <c r="B75" s="3"/>
      <c r="C75" s="3"/>
      <c r="D75" s="74"/>
      <c r="E75" s="74"/>
      <c r="F75" s="3"/>
      <c r="G75" s="72">
        <f t="shared" si="6"/>
        <v>0</v>
      </c>
      <c r="I75" s="16" t="s">
        <v>108</v>
      </c>
      <c r="J75" s="3"/>
      <c r="K75" s="3"/>
      <c r="L75" s="74"/>
      <c r="M75" s="74"/>
      <c r="N75" s="3"/>
      <c r="O75" s="72">
        <f t="shared" si="9"/>
        <v>0</v>
      </c>
      <c r="P75" s="80"/>
      <c r="X75" s="5"/>
    </row>
    <row r="76" spans="1:24" x14ac:dyDescent="0.25">
      <c r="A76" s="41"/>
      <c r="B76" s="34"/>
      <c r="C76" s="34"/>
      <c r="D76" s="89"/>
      <c r="E76" s="89"/>
      <c r="F76" s="34"/>
      <c r="G76" s="34"/>
      <c r="I76" s="41"/>
      <c r="J76" s="34"/>
      <c r="K76" s="34"/>
      <c r="L76" s="89"/>
      <c r="M76" s="89"/>
      <c r="N76" s="34"/>
      <c r="O76" s="34"/>
      <c r="P76" s="80"/>
    </row>
    <row r="77" spans="1:24" ht="30" x14ac:dyDescent="0.25">
      <c r="A77" s="16" t="s">
        <v>120</v>
      </c>
      <c r="B77" s="3"/>
      <c r="C77" s="3"/>
      <c r="D77" s="74"/>
      <c r="E77" s="74"/>
      <c r="F77" s="3"/>
      <c r="G77" s="72">
        <f t="shared" si="6"/>
        <v>0</v>
      </c>
      <c r="I77" s="16" t="s">
        <v>120</v>
      </c>
      <c r="J77" s="3"/>
      <c r="K77" s="3"/>
      <c r="L77" s="74"/>
      <c r="M77" s="74"/>
      <c r="N77" s="3"/>
      <c r="O77" s="72">
        <f t="shared" ref="O77:O79" si="10">K77+L77-M77-N77</f>
        <v>0</v>
      </c>
      <c r="P77" s="80"/>
      <c r="X77" s="5"/>
    </row>
    <row r="78" spans="1:24" ht="30" x14ac:dyDescent="0.25">
      <c r="A78" s="16" t="s">
        <v>120</v>
      </c>
      <c r="B78" s="3"/>
      <c r="C78" s="3"/>
      <c r="D78" s="74"/>
      <c r="E78" s="74"/>
      <c r="F78" s="3"/>
      <c r="G78" s="72">
        <f t="shared" si="6"/>
        <v>0</v>
      </c>
      <c r="I78" s="16" t="s">
        <v>120</v>
      </c>
      <c r="J78" s="3"/>
      <c r="K78" s="3"/>
      <c r="L78" s="74"/>
      <c r="M78" s="74"/>
      <c r="N78" s="3"/>
      <c r="O78" s="72">
        <f t="shared" si="10"/>
        <v>0</v>
      </c>
      <c r="P78" s="80"/>
      <c r="X78" s="5"/>
    </row>
    <row r="79" spans="1:24" ht="30" x14ac:dyDescent="0.25">
      <c r="A79" s="16" t="s">
        <v>120</v>
      </c>
      <c r="B79" s="3"/>
      <c r="C79" s="3"/>
      <c r="D79" s="74"/>
      <c r="E79" s="74"/>
      <c r="F79" s="3"/>
      <c r="G79" s="72">
        <f t="shared" si="6"/>
        <v>0</v>
      </c>
      <c r="I79" s="16" t="s">
        <v>120</v>
      </c>
      <c r="J79" s="3"/>
      <c r="K79" s="3"/>
      <c r="L79" s="74"/>
      <c r="M79" s="74"/>
      <c r="N79" s="3"/>
      <c r="O79" s="72">
        <f t="shared" si="10"/>
        <v>0</v>
      </c>
      <c r="P79" s="80"/>
      <c r="X79" s="5"/>
    </row>
    <row r="80" spans="1:24" x14ac:dyDescent="0.25">
      <c r="A80" s="41"/>
      <c r="B80" s="34"/>
      <c r="C80" s="34"/>
      <c r="D80" s="89"/>
      <c r="E80" s="89"/>
      <c r="F80" s="34"/>
      <c r="G80" s="34"/>
      <c r="I80" s="41"/>
      <c r="J80" s="34"/>
      <c r="K80" s="34"/>
      <c r="L80" s="89"/>
      <c r="M80" s="89"/>
      <c r="N80" s="34"/>
      <c r="O80" s="34"/>
      <c r="P80" s="80"/>
    </row>
    <row r="81" spans="1:24" ht="30" x14ac:dyDescent="0.25">
      <c r="A81" s="16" t="s">
        <v>124</v>
      </c>
      <c r="B81" s="3"/>
      <c r="C81" s="3"/>
      <c r="D81" s="74"/>
      <c r="E81" s="74"/>
      <c r="F81" s="3"/>
      <c r="G81" s="72">
        <f t="shared" si="6"/>
        <v>0</v>
      </c>
      <c r="I81" s="16" t="s">
        <v>124</v>
      </c>
      <c r="J81" s="3"/>
      <c r="K81" s="3"/>
      <c r="L81" s="74"/>
      <c r="M81" s="74"/>
      <c r="N81" s="3"/>
      <c r="O81" s="72">
        <f t="shared" ref="O81:O83" si="11">K81+L81-M81-N81</f>
        <v>0</v>
      </c>
      <c r="P81" s="80"/>
      <c r="X81" s="5"/>
    </row>
    <row r="82" spans="1:24" ht="30" x14ac:dyDescent="0.25">
      <c r="A82" s="16" t="s">
        <v>124</v>
      </c>
      <c r="B82" s="3"/>
      <c r="C82" s="3"/>
      <c r="D82" s="74"/>
      <c r="E82" s="74"/>
      <c r="F82" s="3"/>
      <c r="G82" s="72">
        <f t="shared" si="6"/>
        <v>0</v>
      </c>
      <c r="I82" s="16" t="s">
        <v>124</v>
      </c>
      <c r="J82" s="3"/>
      <c r="K82" s="3"/>
      <c r="L82" s="74"/>
      <c r="M82" s="74"/>
      <c r="N82" s="3"/>
      <c r="O82" s="72">
        <f t="shared" si="11"/>
        <v>0</v>
      </c>
      <c r="P82" s="80"/>
      <c r="X82" s="5"/>
    </row>
    <row r="83" spans="1:24" ht="30" x14ac:dyDescent="0.25">
      <c r="A83" s="16" t="s">
        <v>124</v>
      </c>
      <c r="B83" s="3"/>
      <c r="C83" s="3"/>
      <c r="D83" s="74"/>
      <c r="E83" s="74"/>
      <c r="F83" s="3"/>
      <c r="G83" s="72">
        <f t="shared" si="6"/>
        <v>0</v>
      </c>
      <c r="I83" s="16" t="s">
        <v>124</v>
      </c>
      <c r="J83" s="3"/>
      <c r="K83" s="3"/>
      <c r="L83" s="74"/>
      <c r="M83" s="74"/>
      <c r="N83" s="3"/>
      <c r="O83" s="72">
        <f t="shared" si="11"/>
        <v>0</v>
      </c>
      <c r="P83" s="80"/>
      <c r="X83" s="5"/>
    </row>
    <row r="85" spans="1:24" x14ac:dyDescent="0.25">
      <c r="A85" s="15" t="s">
        <v>114</v>
      </c>
      <c r="B85" s="61"/>
      <c r="C85" s="5"/>
      <c r="D85" s="5"/>
      <c r="E85" s="5"/>
      <c r="F85" s="5"/>
      <c r="I85" s="15" t="s">
        <v>114</v>
      </c>
      <c r="J85" s="61"/>
      <c r="K85" s="5"/>
      <c r="L85" s="5"/>
      <c r="M85" s="5"/>
      <c r="N85" s="5"/>
      <c r="P85" s="21"/>
      <c r="X85" s="5"/>
    </row>
    <row r="86" spans="1:24" ht="30" x14ac:dyDescent="0.25">
      <c r="A86" s="42" t="s">
        <v>127</v>
      </c>
      <c r="B86" s="24" t="s">
        <v>128</v>
      </c>
      <c r="C86" s="40" t="s">
        <v>129</v>
      </c>
      <c r="D86" s="40" t="s">
        <v>100</v>
      </c>
      <c r="E86" s="40" t="s">
        <v>101</v>
      </c>
      <c r="F86" s="40" t="s">
        <v>130</v>
      </c>
      <c r="I86" s="42" t="s">
        <v>127</v>
      </c>
      <c r="J86" s="40" t="s">
        <v>128</v>
      </c>
      <c r="K86" s="40" t="s">
        <v>129</v>
      </c>
      <c r="L86" s="40" t="s">
        <v>100</v>
      </c>
      <c r="M86" s="40" t="s">
        <v>101</v>
      </c>
      <c r="N86" s="40" t="s">
        <v>130</v>
      </c>
      <c r="P86" s="92"/>
      <c r="X86" s="38"/>
    </row>
    <row r="87" spans="1:24" x14ac:dyDescent="0.25">
      <c r="A87" s="16" t="s">
        <v>115</v>
      </c>
      <c r="B87" s="1"/>
      <c r="C87" s="1"/>
      <c r="D87" s="74"/>
      <c r="E87" s="74"/>
      <c r="F87" s="4">
        <f>C87+D87-E87</f>
        <v>0</v>
      </c>
      <c r="I87" s="16" t="s">
        <v>115</v>
      </c>
      <c r="J87" s="1"/>
      <c r="K87" s="1"/>
      <c r="L87" s="74"/>
      <c r="M87" s="74"/>
      <c r="N87" s="4">
        <f>K87+L87-M87</f>
        <v>0</v>
      </c>
      <c r="P87" s="80"/>
    </row>
    <row r="88" spans="1:24" x14ac:dyDescent="0.25">
      <c r="A88" s="16" t="s">
        <v>115</v>
      </c>
      <c r="B88" s="1"/>
      <c r="C88" s="1"/>
      <c r="D88" s="74"/>
      <c r="E88" s="74"/>
      <c r="F88" s="4">
        <f t="shared" ref="F88:F94" si="12">C88+D88-E88</f>
        <v>0</v>
      </c>
      <c r="I88" s="16" t="s">
        <v>115</v>
      </c>
      <c r="J88" s="1"/>
      <c r="K88" s="1"/>
      <c r="L88" s="74"/>
      <c r="M88" s="74"/>
      <c r="N88" s="4">
        <f t="shared" ref="N88:N94" si="13">K88+L88-M88</f>
        <v>0</v>
      </c>
      <c r="P88" s="80"/>
    </row>
    <row r="89" spans="1:24" ht="14.45" customHeight="1" x14ac:dyDescent="0.25">
      <c r="A89" s="66" t="s">
        <v>116</v>
      </c>
      <c r="B89" s="33"/>
      <c r="C89" s="33"/>
      <c r="D89" s="72"/>
      <c r="E89" s="72"/>
      <c r="F89" s="4">
        <f t="shared" si="12"/>
        <v>0</v>
      </c>
      <c r="I89" s="66" t="s">
        <v>116</v>
      </c>
      <c r="J89" s="33"/>
      <c r="K89" s="33"/>
      <c r="L89" s="72"/>
      <c r="M89" s="72"/>
      <c r="N89" s="4">
        <f t="shared" si="13"/>
        <v>0</v>
      </c>
      <c r="P89" s="80"/>
    </row>
    <row r="90" spans="1:24" ht="14.45" customHeight="1" x14ac:dyDescent="0.25">
      <c r="A90" s="66" t="s">
        <v>116</v>
      </c>
      <c r="B90" s="33"/>
      <c r="C90" s="33"/>
      <c r="D90" s="72"/>
      <c r="E90" s="72"/>
      <c r="F90" s="4">
        <f t="shared" si="12"/>
        <v>0</v>
      </c>
      <c r="I90" s="66" t="s">
        <v>116</v>
      </c>
      <c r="J90" s="33"/>
      <c r="K90" s="33"/>
      <c r="L90" s="72"/>
      <c r="M90" s="72"/>
      <c r="N90" s="4">
        <f t="shared" si="13"/>
        <v>0</v>
      </c>
      <c r="P90" s="80"/>
    </row>
    <row r="91" spans="1:24" x14ac:dyDescent="0.25">
      <c r="A91" s="1" t="s">
        <v>117</v>
      </c>
      <c r="B91" s="1"/>
      <c r="C91" s="1"/>
      <c r="D91" s="74"/>
      <c r="E91" s="74"/>
      <c r="F91" s="4">
        <f t="shared" si="12"/>
        <v>0</v>
      </c>
      <c r="I91" s="1" t="s">
        <v>117</v>
      </c>
      <c r="J91" s="1"/>
      <c r="K91" s="1"/>
      <c r="L91" s="74"/>
      <c r="M91" s="74"/>
      <c r="N91" s="4">
        <f t="shared" si="13"/>
        <v>0</v>
      </c>
    </row>
    <row r="92" spans="1:24" x14ac:dyDescent="0.25">
      <c r="A92" s="1" t="s">
        <v>117</v>
      </c>
      <c r="B92" s="1"/>
      <c r="C92" s="1"/>
      <c r="D92" s="74"/>
      <c r="E92" s="74"/>
      <c r="F92" s="4">
        <f t="shared" si="12"/>
        <v>0</v>
      </c>
      <c r="I92" s="1" t="s">
        <v>117</v>
      </c>
      <c r="J92" s="1"/>
      <c r="K92" s="1"/>
      <c r="L92" s="74"/>
      <c r="M92" s="74"/>
      <c r="N92" s="4">
        <f t="shared" si="13"/>
        <v>0</v>
      </c>
    </row>
    <row r="93" spans="1:24" x14ac:dyDescent="0.25">
      <c r="A93" s="33" t="s">
        <v>118</v>
      </c>
      <c r="B93" s="33"/>
      <c r="C93" s="33"/>
      <c r="D93" s="72"/>
      <c r="E93" s="72"/>
      <c r="F93" s="4">
        <f t="shared" si="12"/>
        <v>0</v>
      </c>
      <c r="I93" s="33" t="s">
        <v>118</v>
      </c>
      <c r="J93" s="33"/>
      <c r="K93" s="33"/>
      <c r="L93" s="72"/>
      <c r="M93" s="72"/>
      <c r="N93" s="4">
        <f t="shared" si="13"/>
        <v>0</v>
      </c>
    </row>
    <row r="94" spans="1:24" x14ac:dyDescent="0.25">
      <c r="A94" s="33" t="s">
        <v>118</v>
      </c>
      <c r="B94" s="33"/>
      <c r="C94" s="33"/>
      <c r="D94" s="72"/>
      <c r="E94" s="72"/>
      <c r="F94" s="4">
        <f t="shared" si="12"/>
        <v>0</v>
      </c>
      <c r="I94" s="33" t="s">
        <v>118</v>
      </c>
      <c r="J94" s="33"/>
      <c r="K94" s="33"/>
      <c r="L94" s="72"/>
      <c r="M94" s="72"/>
      <c r="N94" s="4">
        <f t="shared" si="13"/>
        <v>0</v>
      </c>
    </row>
    <row r="96" spans="1:24" x14ac:dyDescent="0.25">
      <c r="A96" s="62" t="s">
        <v>137</v>
      </c>
      <c r="I96" s="62" t="s">
        <v>138</v>
      </c>
      <c r="P96" s="93"/>
    </row>
    <row r="97" spans="1:16" x14ac:dyDescent="0.25">
      <c r="A97" s="24" t="s">
        <v>139</v>
      </c>
      <c r="B97" s="45"/>
      <c r="I97" s="24" t="s">
        <v>139</v>
      </c>
      <c r="J97" s="45"/>
      <c r="P97" s="21"/>
    </row>
    <row r="98" spans="1:16" ht="45" x14ac:dyDescent="0.25">
      <c r="A98" s="49" t="s">
        <v>112</v>
      </c>
      <c r="B98" s="46">
        <f>SUM(G66:G68,G70:G75,G81:G83)</f>
        <v>0</v>
      </c>
      <c r="I98" s="49" t="s">
        <v>112</v>
      </c>
      <c r="J98" s="46">
        <f>SUM(O66:O68,O70:O75,O81:O83)</f>
        <v>0</v>
      </c>
      <c r="P98" s="94"/>
    </row>
    <row r="99" spans="1:16" ht="45" x14ac:dyDescent="0.25">
      <c r="A99" s="49" t="s">
        <v>113</v>
      </c>
      <c r="B99" s="47">
        <f>SUM(G58:G64,G77:G79)</f>
        <v>0</v>
      </c>
      <c r="I99" s="49" t="s">
        <v>113</v>
      </c>
      <c r="J99" s="47">
        <f>SUM(O58:O64,O77:O79)</f>
        <v>0</v>
      </c>
      <c r="P99" s="94"/>
    </row>
    <row r="100" spans="1:16" x14ac:dyDescent="0.25">
      <c r="A100" s="24" t="s">
        <v>114</v>
      </c>
      <c r="B100" s="45"/>
      <c r="I100" s="24" t="s">
        <v>114</v>
      </c>
      <c r="J100" s="45"/>
      <c r="P100" s="21"/>
    </row>
    <row r="101" spans="1:16" x14ac:dyDescent="0.25">
      <c r="A101" s="16" t="s">
        <v>115</v>
      </c>
      <c r="B101" s="71">
        <f>SUM(F87:F88)</f>
        <v>0</v>
      </c>
      <c r="I101" s="16" t="s">
        <v>115</v>
      </c>
      <c r="J101" s="1">
        <f>SUM(N87:N88)</f>
        <v>0</v>
      </c>
      <c r="P101" s="80"/>
    </row>
    <row r="102" spans="1:16" x14ac:dyDescent="0.25">
      <c r="A102" s="16" t="s">
        <v>116</v>
      </c>
      <c r="B102" s="71">
        <f>SUM(F89:F90)</f>
        <v>0</v>
      </c>
      <c r="I102" s="16" t="s">
        <v>116</v>
      </c>
      <c r="J102" s="1">
        <f>SUM(N89:N90)</f>
        <v>0</v>
      </c>
      <c r="P102" s="80"/>
    </row>
    <row r="103" spans="1:16" x14ac:dyDescent="0.25">
      <c r="A103" s="3" t="s">
        <v>117</v>
      </c>
      <c r="B103" s="71">
        <f>SUM(F91:F92)</f>
        <v>0</v>
      </c>
      <c r="D103" s="93"/>
      <c r="I103" s="3" t="s">
        <v>117</v>
      </c>
      <c r="J103" s="1">
        <f>SUM(N91:N92)</f>
        <v>0</v>
      </c>
      <c r="L103" s="172"/>
      <c r="M103" s="172"/>
      <c r="P103" s="5"/>
    </row>
    <row r="104" spans="1:16" x14ac:dyDescent="0.25">
      <c r="A104" s="3" t="s">
        <v>118</v>
      </c>
      <c r="B104" s="71">
        <f>SUM(F93:F94)</f>
        <v>0</v>
      </c>
      <c r="D104" s="169"/>
      <c r="E104" s="169"/>
      <c r="F104" s="170"/>
      <c r="I104" s="3" t="s">
        <v>118</v>
      </c>
      <c r="J104" s="1">
        <f>SUM(N93:N94)</f>
        <v>0</v>
      </c>
      <c r="L104" s="176"/>
      <c r="M104" s="176"/>
      <c r="N104" s="177"/>
      <c r="P104" s="5"/>
    </row>
    <row r="105" spans="1:16" ht="30" x14ac:dyDescent="0.25">
      <c r="A105" s="48" t="s">
        <v>140</v>
      </c>
      <c r="B105" s="47">
        <f>B98+B99+SUM(B101:B104)</f>
        <v>0</v>
      </c>
      <c r="D105" s="169"/>
      <c r="E105" s="169"/>
      <c r="F105" s="170"/>
      <c r="I105" s="48" t="s">
        <v>140</v>
      </c>
      <c r="J105" s="47">
        <f>J98+J99+SUM(J101:J104)</f>
        <v>0</v>
      </c>
      <c r="L105" s="176"/>
      <c r="M105" s="176"/>
      <c r="N105" s="177"/>
    </row>
    <row r="106" spans="1:16" ht="28.9" customHeight="1" x14ac:dyDescent="0.25">
      <c r="A106" s="48" t="s">
        <v>141</v>
      </c>
      <c r="B106" s="197" t="e">
        <f>(B98+B99)/B105</f>
        <v>#DIV/0!</v>
      </c>
      <c r="D106" s="169"/>
      <c r="E106" s="169"/>
      <c r="F106" s="167"/>
      <c r="I106" s="48" t="s">
        <v>141</v>
      </c>
      <c r="J106" s="197" t="e">
        <f>(J98+J99)/J105</f>
        <v>#DIV/0!</v>
      </c>
      <c r="L106" s="176"/>
      <c r="M106" s="176"/>
      <c r="N106" s="175"/>
      <c r="P106" s="38"/>
    </row>
    <row r="107" spans="1:16" x14ac:dyDescent="0.25">
      <c r="A107" s="38"/>
      <c r="B107" s="21"/>
      <c r="D107" s="140"/>
      <c r="E107" s="140"/>
      <c r="F107" s="51"/>
      <c r="I107" s="38"/>
      <c r="J107" s="21"/>
      <c r="L107" s="141"/>
      <c r="M107" s="141"/>
      <c r="N107" s="51"/>
      <c r="P107" s="38"/>
    </row>
    <row r="110" spans="1:16" ht="25.9" customHeight="1" x14ac:dyDescent="0.25">
      <c r="A110" s="320" t="s">
        <v>142</v>
      </c>
      <c r="B110" s="320"/>
      <c r="C110" s="320"/>
      <c r="D110" s="320"/>
      <c r="E110" s="320"/>
      <c r="F110" s="320"/>
      <c r="G110" s="321"/>
      <c r="H110" s="37"/>
      <c r="I110" s="320" t="s">
        <v>143</v>
      </c>
      <c r="J110" s="320"/>
      <c r="K110" s="320"/>
      <c r="L110" s="320"/>
      <c r="M110" s="320"/>
      <c r="N110" s="320"/>
      <c r="O110" s="321"/>
    </row>
    <row r="111" spans="1:16" ht="89.45" customHeight="1" x14ac:dyDescent="0.25">
      <c r="A111" s="81" t="s">
        <v>65</v>
      </c>
      <c r="B111" s="313"/>
      <c r="C111" s="314"/>
      <c r="D111" s="314"/>
      <c r="E111" s="314"/>
      <c r="F111" s="314"/>
      <c r="G111" s="315"/>
      <c r="H111" s="39"/>
      <c r="I111" s="81" t="s">
        <v>65</v>
      </c>
      <c r="J111" s="313"/>
      <c r="K111" s="314"/>
      <c r="L111" s="314"/>
      <c r="M111" s="314"/>
      <c r="N111" s="314"/>
      <c r="O111" s="315"/>
    </row>
    <row r="112" spans="1:16" x14ac:dyDescent="0.25">
      <c r="A112" s="60" t="s">
        <v>97</v>
      </c>
      <c r="B112" s="43"/>
      <c r="C112" s="34"/>
      <c r="D112" s="34"/>
      <c r="E112" s="34"/>
      <c r="F112" s="34"/>
      <c r="G112" s="34"/>
      <c r="I112" s="60" t="s">
        <v>97</v>
      </c>
      <c r="J112" s="43"/>
      <c r="K112" s="34"/>
      <c r="L112" s="34"/>
      <c r="M112" s="34"/>
      <c r="N112" s="34"/>
      <c r="O112" s="34"/>
    </row>
    <row r="113" spans="1:15" ht="46.5" customHeight="1" x14ac:dyDescent="0.25">
      <c r="A113" s="24"/>
      <c r="B113" s="24" t="s">
        <v>98</v>
      </c>
      <c r="C113" s="40" t="s">
        <v>99</v>
      </c>
      <c r="D113" s="24" t="s">
        <v>100</v>
      </c>
      <c r="E113" s="117" t="s">
        <v>101</v>
      </c>
      <c r="F113" s="117" t="s">
        <v>102</v>
      </c>
      <c r="G113" s="117" t="s">
        <v>103</v>
      </c>
      <c r="H113" s="38"/>
      <c r="I113" s="24"/>
      <c r="J113" s="24" t="s">
        <v>98</v>
      </c>
      <c r="K113" s="40" t="s">
        <v>99</v>
      </c>
      <c r="L113" s="40" t="s">
        <v>100</v>
      </c>
      <c r="M113" s="117" t="s">
        <v>101</v>
      </c>
      <c r="N113" s="117" t="s">
        <v>102</v>
      </c>
      <c r="O113" s="117" t="s">
        <v>103</v>
      </c>
    </row>
    <row r="114" spans="1:15" x14ac:dyDescent="0.25">
      <c r="A114" s="91" t="s">
        <v>104</v>
      </c>
      <c r="B114" s="3"/>
      <c r="C114" s="3"/>
      <c r="D114" s="74"/>
      <c r="E114" s="74"/>
      <c r="F114" s="3"/>
      <c r="G114" s="72">
        <f>C114+D114-E114-F114</f>
        <v>0</v>
      </c>
      <c r="H114" s="5"/>
      <c r="I114" s="91" t="s">
        <v>104</v>
      </c>
      <c r="J114" s="3"/>
      <c r="K114" s="3"/>
      <c r="L114" s="74"/>
      <c r="M114" s="74"/>
      <c r="N114" s="3"/>
      <c r="O114" s="72">
        <f>K114+L114-M114-N114</f>
        <v>0</v>
      </c>
    </row>
    <row r="115" spans="1:15" x14ac:dyDescent="0.25">
      <c r="A115" s="91" t="s">
        <v>104</v>
      </c>
      <c r="B115" s="3"/>
      <c r="C115" s="3"/>
      <c r="D115" s="74"/>
      <c r="E115" s="74"/>
      <c r="F115" s="3"/>
      <c r="G115" s="72">
        <f t="shared" ref="G115:G120" si="14">C115+D115-E115-F115</f>
        <v>0</v>
      </c>
      <c r="H115" s="5"/>
      <c r="I115" s="91" t="s">
        <v>104</v>
      </c>
      <c r="J115" s="3"/>
      <c r="K115" s="3"/>
      <c r="L115" s="74"/>
      <c r="M115" s="74"/>
      <c r="N115" s="3"/>
      <c r="O115" s="72">
        <f t="shared" ref="O115:O120" si="15">K115+L115-M115-N115</f>
        <v>0</v>
      </c>
    </row>
    <row r="116" spans="1:15" x14ac:dyDescent="0.25">
      <c r="A116" s="91" t="s">
        <v>104</v>
      </c>
      <c r="B116" s="3"/>
      <c r="C116" s="3"/>
      <c r="D116" s="74"/>
      <c r="E116" s="74"/>
      <c r="F116" s="3"/>
      <c r="G116" s="72">
        <f t="shared" si="14"/>
        <v>0</v>
      </c>
      <c r="H116" s="5"/>
      <c r="I116" s="91" t="s">
        <v>104</v>
      </c>
      <c r="J116" s="3"/>
      <c r="K116" s="3"/>
      <c r="L116" s="74"/>
      <c r="M116" s="74"/>
      <c r="N116" s="3"/>
      <c r="O116" s="72">
        <f t="shared" si="15"/>
        <v>0</v>
      </c>
    </row>
    <row r="117" spans="1:15" x14ac:dyDescent="0.25">
      <c r="A117" s="91" t="s">
        <v>104</v>
      </c>
      <c r="B117" s="3"/>
      <c r="C117" s="3"/>
      <c r="D117" s="74"/>
      <c r="E117" s="74"/>
      <c r="F117" s="3"/>
      <c r="G117" s="72">
        <f t="shared" si="14"/>
        <v>0</v>
      </c>
      <c r="H117" s="5"/>
      <c r="I117" s="91" t="s">
        <v>104</v>
      </c>
      <c r="J117" s="3"/>
      <c r="K117" s="3"/>
      <c r="L117" s="74"/>
      <c r="M117" s="74"/>
      <c r="N117" s="3"/>
      <c r="O117" s="72">
        <f t="shared" si="15"/>
        <v>0</v>
      </c>
    </row>
    <row r="118" spans="1:15" x14ac:dyDescent="0.25">
      <c r="A118" s="91" t="s">
        <v>104</v>
      </c>
      <c r="B118" s="3"/>
      <c r="C118" s="3"/>
      <c r="D118" s="74"/>
      <c r="E118" s="74"/>
      <c r="F118" s="3"/>
      <c r="G118" s="72">
        <f t="shared" si="14"/>
        <v>0</v>
      </c>
      <c r="H118" s="5"/>
      <c r="I118" s="91" t="s">
        <v>104</v>
      </c>
      <c r="J118" s="3"/>
      <c r="K118" s="3"/>
      <c r="L118" s="74"/>
      <c r="M118" s="74"/>
      <c r="N118" s="3"/>
      <c r="O118" s="72">
        <f t="shared" si="15"/>
        <v>0</v>
      </c>
    </row>
    <row r="119" spans="1:15" x14ac:dyDescent="0.25">
      <c r="A119" s="91" t="s">
        <v>104</v>
      </c>
      <c r="B119" s="3"/>
      <c r="C119" s="3"/>
      <c r="D119" s="74"/>
      <c r="E119" s="74"/>
      <c r="F119" s="3"/>
      <c r="G119" s="72">
        <f t="shared" si="14"/>
        <v>0</v>
      </c>
      <c r="H119" s="5"/>
      <c r="I119" s="91" t="s">
        <v>104</v>
      </c>
      <c r="J119" s="3"/>
      <c r="K119" s="3"/>
      <c r="L119" s="74"/>
      <c r="M119" s="74"/>
      <c r="N119" s="3"/>
      <c r="O119" s="72">
        <f t="shared" si="15"/>
        <v>0</v>
      </c>
    </row>
    <row r="120" spans="1:15" x14ac:dyDescent="0.25">
      <c r="A120" s="91" t="s">
        <v>104</v>
      </c>
      <c r="B120" s="3"/>
      <c r="C120" s="3"/>
      <c r="D120" s="74"/>
      <c r="E120" s="74"/>
      <c r="F120" s="3"/>
      <c r="G120" s="72">
        <f t="shared" si="14"/>
        <v>0</v>
      </c>
      <c r="H120" s="5"/>
      <c r="I120" s="91" t="s">
        <v>104</v>
      </c>
      <c r="J120" s="3"/>
      <c r="K120" s="3"/>
      <c r="L120" s="74"/>
      <c r="M120" s="74"/>
      <c r="N120" s="3"/>
      <c r="O120" s="72">
        <f t="shared" si="15"/>
        <v>0</v>
      </c>
    </row>
    <row r="121" spans="1:15" x14ac:dyDescent="0.25">
      <c r="A121" s="41"/>
      <c r="B121" s="34"/>
      <c r="C121" s="34"/>
      <c r="D121" s="89"/>
      <c r="E121" s="89"/>
      <c r="F121" s="34"/>
      <c r="G121" s="34"/>
      <c r="I121" s="41"/>
      <c r="J121" s="34"/>
      <c r="K121" s="34"/>
      <c r="L121" s="89"/>
      <c r="M121" s="89"/>
      <c r="N121" s="34"/>
      <c r="O121" s="34"/>
    </row>
    <row r="122" spans="1:15" ht="30" x14ac:dyDescent="0.25">
      <c r="A122" s="16" t="s">
        <v>136</v>
      </c>
      <c r="B122" s="3"/>
      <c r="C122" s="3"/>
      <c r="D122" s="74"/>
      <c r="E122" s="74"/>
      <c r="F122" s="3"/>
      <c r="G122" s="72">
        <f t="shared" ref="G122:G124" si="16">C122+D122-E122-F122</f>
        <v>0</v>
      </c>
      <c r="H122" s="5"/>
      <c r="I122" s="16" t="s">
        <v>136</v>
      </c>
      <c r="J122" s="3"/>
      <c r="K122" s="3"/>
      <c r="L122" s="74"/>
      <c r="M122" s="74"/>
      <c r="N122" s="3"/>
      <c r="O122" s="72">
        <f t="shared" ref="O122:O124" si="17">K122+L122-M122-N122</f>
        <v>0</v>
      </c>
    </row>
    <row r="123" spans="1:15" ht="30" x14ac:dyDescent="0.25">
      <c r="A123" s="16" t="s">
        <v>136</v>
      </c>
      <c r="B123" s="3"/>
      <c r="C123" s="3"/>
      <c r="D123" s="74"/>
      <c r="E123" s="74"/>
      <c r="F123" s="3"/>
      <c r="G123" s="72">
        <f t="shared" si="16"/>
        <v>0</v>
      </c>
      <c r="H123" s="5"/>
      <c r="I123" s="16" t="s">
        <v>136</v>
      </c>
      <c r="J123" s="3"/>
      <c r="K123" s="3"/>
      <c r="L123" s="74"/>
      <c r="M123" s="74"/>
      <c r="N123" s="3"/>
      <c r="O123" s="72">
        <f t="shared" si="17"/>
        <v>0</v>
      </c>
    </row>
    <row r="124" spans="1:15" ht="30" x14ac:dyDescent="0.25">
      <c r="A124" s="16" t="s">
        <v>136</v>
      </c>
      <c r="B124" s="3"/>
      <c r="C124" s="3"/>
      <c r="D124" s="74"/>
      <c r="E124" s="74"/>
      <c r="F124" s="3"/>
      <c r="G124" s="72">
        <f t="shared" si="16"/>
        <v>0</v>
      </c>
      <c r="H124" s="5"/>
      <c r="I124" s="16" t="s">
        <v>136</v>
      </c>
      <c r="J124" s="3"/>
      <c r="K124" s="3"/>
      <c r="L124" s="74"/>
      <c r="M124" s="74"/>
      <c r="N124" s="3"/>
      <c r="O124" s="72">
        <f t="shared" si="17"/>
        <v>0</v>
      </c>
    </row>
    <row r="125" spans="1:15" x14ac:dyDescent="0.25">
      <c r="A125" s="41"/>
      <c r="B125" s="34"/>
      <c r="C125" s="34"/>
      <c r="D125" s="89"/>
      <c r="E125" s="89"/>
      <c r="F125" s="34"/>
      <c r="G125" s="34"/>
      <c r="I125" s="41"/>
      <c r="J125" s="34"/>
      <c r="K125" s="34"/>
      <c r="L125" s="89"/>
      <c r="M125" s="89"/>
      <c r="N125" s="34"/>
      <c r="O125" s="34"/>
    </row>
    <row r="126" spans="1:15" x14ac:dyDescent="0.25">
      <c r="A126" s="16" t="s">
        <v>108</v>
      </c>
      <c r="B126" s="3"/>
      <c r="C126" s="3"/>
      <c r="D126" s="74"/>
      <c r="E126" s="74"/>
      <c r="F126" s="3"/>
      <c r="G126" s="72">
        <f t="shared" ref="G126:G131" si="18">C126+D126-E126-F126</f>
        <v>0</v>
      </c>
      <c r="H126" s="5"/>
      <c r="I126" s="16" t="s">
        <v>108</v>
      </c>
      <c r="J126" s="3"/>
      <c r="K126" s="3"/>
      <c r="L126" s="74"/>
      <c r="M126" s="74"/>
      <c r="N126" s="3"/>
      <c r="O126" s="72">
        <f t="shared" ref="O126:O131" si="19">K126+L126-M126-N126</f>
        <v>0</v>
      </c>
    </row>
    <row r="127" spans="1:15" x14ac:dyDescent="0.25">
      <c r="A127" s="16" t="s">
        <v>108</v>
      </c>
      <c r="B127" s="3"/>
      <c r="C127" s="3"/>
      <c r="D127" s="74"/>
      <c r="E127" s="74"/>
      <c r="F127" s="3"/>
      <c r="G127" s="72">
        <f t="shared" si="18"/>
        <v>0</v>
      </c>
      <c r="H127" s="5"/>
      <c r="I127" s="16" t="s">
        <v>108</v>
      </c>
      <c r="J127" s="3"/>
      <c r="K127" s="3"/>
      <c r="L127" s="74"/>
      <c r="M127" s="74"/>
      <c r="N127" s="3"/>
      <c r="O127" s="72">
        <f t="shared" si="19"/>
        <v>0</v>
      </c>
    </row>
    <row r="128" spans="1:15" x14ac:dyDescent="0.25">
      <c r="A128" s="16" t="s">
        <v>108</v>
      </c>
      <c r="B128" s="3"/>
      <c r="C128" s="3"/>
      <c r="D128" s="74"/>
      <c r="E128" s="74"/>
      <c r="F128" s="3"/>
      <c r="G128" s="72">
        <f t="shared" si="18"/>
        <v>0</v>
      </c>
      <c r="H128" s="5"/>
      <c r="I128" s="16" t="s">
        <v>108</v>
      </c>
      <c r="J128" s="3"/>
      <c r="K128" s="3"/>
      <c r="L128" s="74"/>
      <c r="M128" s="74"/>
      <c r="N128" s="3"/>
      <c r="O128" s="72">
        <f t="shared" si="19"/>
        <v>0</v>
      </c>
    </row>
    <row r="129" spans="1:15" x14ac:dyDescent="0.25">
      <c r="A129" s="16" t="s">
        <v>108</v>
      </c>
      <c r="B129" s="3"/>
      <c r="C129" s="3"/>
      <c r="D129" s="74"/>
      <c r="E129" s="74"/>
      <c r="F129" s="3"/>
      <c r="G129" s="72">
        <f t="shared" si="18"/>
        <v>0</v>
      </c>
      <c r="H129" s="5"/>
      <c r="I129" s="16" t="s">
        <v>108</v>
      </c>
      <c r="J129" s="3"/>
      <c r="K129" s="3"/>
      <c r="L129" s="74"/>
      <c r="M129" s="74"/>
      <c r="N129" s="3"/>
      <c r="O129" s="72">
        <f t="shared" si="19"/>
        <v>0</v>
      </c>
    </row>
    <row r="130" spans="1:15" x14ac:dyDescent="0.25">
      <c r="A130" s="16" t="s">
        <v>108</v>
      </c>
      <c r="B130" s="3"/>
      <c r="C130" s="3"/>
      <c r="D130" s="74"/>
      <c r="E130" s="74"/>
      <c r="F130" s="3"/>
      <c r="G130" s="72">
        <f t="shared" si="18"/>
        <v>0</v>
      </c>
      <c r="H130" s="5"/>
      <c r="I130" s="16" t="s">
        <v>108</v>
      </c>
      <c r="J130" s="3"/>
      <c r="K130" s="3"/>
      <c r="L130" s="74"/>
      <c r="M130" s="74"/>
      <c r="N130" s="3"/>
      <c r="O130" s="72">
        <f t="shared" si="19"/>
        <v>0</v>
      </c>
    </row>
    <row r="131" spans="1:15" x14ac:dyDescent="0.25">
      <c r="A131" s="16" t="s">
        <v>108</v>
      </c>
      <c r="B131" s="3"/>
      <c r="C131" s="3"/>
      <c r="D131" s="74"/>
      <c r="E131" s="74"/>
      <c r="F131" s="3"/>
      <c r="G131" s="72">
        <f t="shared" si="18"/>
        <v>0</v>
      </c>
      <c r="H131" s="5"/>
      <c r="I131" s="16" t="s">
        <v>108</v>
      </c>
      <c r="J131" s="3"/>
      <c r="K131" s="3"/>
      <c r="L131" s="74"/>
      <c r="M131" s="74"/>
      <c r="N131" s="3"/>
      <c r="O131" s="72">
        <f t="shared" si="19"/>
        <v>0</v>
      </c>
    </row>
    <row r="132" spans="1:15" x14ac:dyDescent="0.25">
      <c r="A132" s="41"/>
      <c r="B132" s="34"/>
      <c r="C132" s="34"/>
      <c r="D132" s="89"/>
      <c r="E132" s="89"/>
      <c r="F132" s="34"/>
      <c r="G132" s="34"/>
      <c r="I132" s="41"/>
      <c r="J132" s="34"/>
      <c r="K132" s="34"/>
      <c r="L132" s="89"/>
      <c r="M132" s="89"/>
      <c r="N132" s="34"/>
      <c r="O132" s="34"/>
    </row>
    <row r="133" spans="1:15" ht="30" x14ac:dyDescent="0.25">
      <c r="A133" s="16" t="s">
        <v>120</v>
      </c>
      <c r="B133" s="3"/>
      <c r="C133" s="3"/>
      <c r="D133" s="74"/>
      <c r="E133" s="74"/>
      <c r="F133" s="3"/>
      <c r="G133" s="72">
        <f t="shared" ref="G133:G135" si="20">C133+D133-E133-F133</f>
        <v>0</v>
      </c>
      <c r="H133" s="5"/>
      <c r="I133" s="16" t="s">
        <v>120</v>
      </c>
      <c r="J133" s="3"/>
      <c r="K133" s="3"/>
      <c r="L133" s="74"/>
      <c r="M133" s="74"/>
      <c r="N133" s="3"/>
      <c r="O133" s="72">
        <f t="shared" ref="O133:O135" si="21">K133+L133-M133-N133</f>
        <v>0</v>
      </c>
    </row>
    <row r="134" spans="1:15" ht="30" x14ac:dyDescent="0.25">
      <c r="A134" s="16" t="s">
        <v>120</v>
      </c>
      <c r="B134" s="3"/>
      <c r="C134" s="3"/>
      <c r="D134" s="74"/>
      <c r="E134" s="74"/>
      <c r="F134" s="3"/>
      <c r="G134" s="72">
        <f t="shared" si="20"/>
        <v>0</v>
      </c>
      <c r="H134" s="5"/>
      <c r="I134" s="16" t="s">
        <v>120</v>
      </c>
      <c r="J134" s="3"/>
      <c r="K134" s="3"/>
      <c r="L134" s="74"/>
      <c r="M134" s="74"/>
      <c r="N134" s="3"/>
      <c r="O134" s="72">
        <f t="shared" si="21"/>
        <v>0</v>
      </c>
    </row>
    <row r="135" spans="1:15" ht="30" x14ac:dyDescent="0.25">
      <c r="A135" s="16" t="s">
        <v>120</v>
      </c>
      <c r="B135" s="3"/>
      <c r="C135" s="3"/>
      <c r="D135" s="74"/>
      <c r="E135" s="74"/>
      <c r="F135" s="3"/>
      <c r="G135" s="72">
        <f t="shared" si="20"/>
        <v>0</v>
      </c>
      <c r="H135" s="5"/>
      <c r="I135" s="16" t="s">
        <v>120</v>
      </c>
      <c r="J135" s="3"/>
      <c r="K135" s="3"/>
      <c r="L135" s="74"/>
      <c r="M135" s="74"/>
      <c r="N135" s="3"/>
      <c r="O135" s="72">
        <f t="shared" si="21"/>
        <v>0</v>
      </c>
    </row>
    <row r="136" spans="1:15" x14ac:dyDescent="0.25">
      <c r="A136" s="41"/>
      <c r="B136" s="34"/>
      <c r="C136" s="34"/>
      <c r="D136" s="89"/>
      <c r="E136" s="89"/>
      <c r="F136" s="34"/>
      <c r="G136" s="34"/>
      <c r="I136" s="41"/>
      <c r="J136" s="34"/>
      <c r="K136" s="34"/>
      <c r="L136" s="89"/>
      <c r="M136" s="89"/>
      <c r="N136" s="34"/>
      <c r="O136" s="34"/>
    </row>
    <row r="137" spans="1:15" ht="30" x14ac:dyDescent="0.25">
      <c r="A137" s="16" t="s">
        <v>124</v>
      </c>
      <c r="B137" s="3"/>
      <c r="C137" s="3"/>
      <c r="D137" s="74"/>
      <c r="E137" s="74"/>
      <c r="F137" s="3"/>
      <c r="G137" s="72">
        <f t="shared" ref="G137:G139" si="22">C137+D137-E137-F137</f>
        <v>0</v>
      </c>
      <c r="H137" s="5"/>
      <c r="I137" s="16" t="s">
        <v>124</v>
      </c>
      <c r="J137" s="3"/>
      <c r="K137" s="3"/>
      <c r="L137" s="74"/>
      <c r="M137" s="74"/>
      <c r="N137" s="3"/>
      <c r="O137" s="72">
        <f t="shared" ref="O137:O139" si="23">K137+L137-M137-N137</f>
        <v>0</v>
      </c>
    </row>
    <row r="138" spans="1:15" ht="30" x14ac:dyDescent="0.25">
      <c r="A138" s="16" t="s">
        <v>124</v>
      </c>
      <c r="B138" s="3"/>
      <c r="C138" s="3"/>
      <c r="D138" s="74"/>
      <c r="E138" s="74"/>
      <c r="F138" s="3"/>
      <c r="G138" s="72">
        <f t="shared" si="22"/>
        <v>0</v>
      </c>
      <c r="H138" s="5"/>
      <c r="I138" s="16" t="s">
        <v>124</v>
      </c>
      <c r="J138" s="3"/>
      <c r="K138" s="3"/>
      <c r="L138" s="74"/>
      <c r="M138" s="74"/>
      <c r="N138" s="3"/>
      <c r="O138" s="72">
        <f t="shared" si="23"/>
        <v>0</v>
      </c>
    </row>
    <row r="139" spans="1:15" ht="30" x14ac:dyDescent="0.25">
      <c r="A139" s="16" t="s">
        <v>124</v>
      </c>
      <c r="B139" s="3"/>
      <c r="C139" s="3"/>
      <c r="D139" s="74"/>
      <c r="E139" s="74"/>
      <c r="F139" s="3"/>
      <c r="G139" s="72">
        <f t="shared" si="22"/>
        <v>0</v>
      </c>
      <c r="H139" s="5"/>
      <c r="I139" s="16" t="s">
        <v>124</v>
      </c>
      <c r="J139" s="3"/>
      <c r="K139" s="3"/>
      <c r="L139" s="74"/>
      <c r="M139" s="74"/>
      <c r="N139" s="3"/>
      <c r="O139" s="72">
        <f t="shared" si="23"/>
        <v>0</v>
      </c>
    </row>
    <row r="141" spans="1:15" x14ac:dyDescent="0.25">
      <c r="A141" s="15" t="s">
        <v>114</v>
      </c>
      <c r="B141" s="61"/>
      <c r="C141" s="5"/>
      <c r="D141" s="5"/>
      <c r="E141" s="5"/>
      <c r="F141" s="5"/>
      <c r="I141" s="15" t="s">
        <v>114</v>
      </c>
      <c r="J141" s="61"/>
      <c r="K141" s="5"/>
      <c r="L141" s="5"/>
      <c r="M141" s="5"/>
      <c r="N141" s="5"/>
    </row>
    <row r="142" spans="1:15" ht="30" x14ac:dyDescent="0.25">
      <c r="A142" s="42" t="s">
        <v>127</v>
      </c>
      <c r="B142" s="24" t="s">
        <v>128</v>
      </c>
      <c r="C142" s="40" t="s">
        <v>129</v>
      </c>
      <c r="D142" s="40" t="s">
        <v>100</v>
      </c>
      <c r="E142" s="40" t="s">
        <v>101</v>
      </c>
      <c r="F142" s="40" t="s">
        <v>130</v>
      </c>
      <c r="I142" s="42" t="s">
        <v>127</v>
      </c>
      <c r="J142" s="40" t="s">
        <v>128</v>
      </c>
      <c r="K142" s="40" t="s">
        <v>129</v>
      </c>
      <c r="L142" s="40" t="s">
        <v>100</v>
      </c>
      <c r="M142" s="40" t="s">
        <v>101</v>
      </c>
      <c r="N142" s="40" t="s">
        <v>130</v>
      </c>
    </row>
    <row r="143" spans="1:15" x14ac:dyDescent="0.25">
      <c r="A143" s="16" t="s">
        <v>115</v>
      </c>
      <c r="B143" s="1"/>
      <c r="C143" s="1"/>
      <c r="D143" s="74"/>
      <c r="E143" s="74"/>
      <c r="F143" s="4">
        <f>C143+D143-E143</f>
        <v>0</v>
      </c>
      <c r="I143" s="16" t="s">
        <v>115</v>
      </c>
      <c r="J143" s="1"/>
      <c r="K143" s="1"/>
      <c r="L143" s="74"/>
      <c r="M143" s="74"/>
      <c r="N143" s="4">
        <f>K143+L143-M143</f>
        <v>0</v>
      </c>
    </row>
    <row r="144" spans="1:15" x14ac:dyDescent="0.25">
      <c r="A144" s="16" t="s">
        <v>115</v>
      </c>
      <c r="B144" s="1"/>
      <c r="C144" s="1"/>
      <c r="D144" s="74"/>
      <c r="E144" s="74"/>
      <c r="F144" s="4">
        <f t="shared" ref="F144:F150" si="24">C144+D144-E144</f>
        <v>0</v>
      </c>
      <c r="I144" s="16" t="s">
        <v>115</v>
      </c>
      <c r="J144" s="1"/>
      <c r="K144" s="1"/>
      <c r="L144" s="74"/>
      <c r="M144" s="74"/>
      <c r="N144" s="4">
        <f t="shared" ref="N144:N150" si="25">K144+L144-M144</f>
        <v>0</v>
      </c>
    </row>
    <row r="145" spans="1:14" x14ac:dyDescent="0.25">
      <c r="A145" s="66" t="s">
        <v>116</v>
      </c>
      <c r="B145" s="33"/>
      <c r="C145" s="33"/>
      <c r="D145" s="72"/>
      <c r="E145" s="72"/>
      <c r="F145" s="4">
        <f t="shared" si="24"/>
        <v>0</v>
      </c>
      <c r="I145" s="66" t="s">
        <v>116</v>
      </c>
      <c r="J145" s="33"/>
      <c r="K145" s="33"/>
      <c r="L145" s="72"/>
      <c r="M145" s="72"/>
      <c r="N145" s="4">
        <f t="shared" si="25"/>
        <v>0</v>
      </c>
    </row>
    <row r="146" spans="1:14" x14ac:dyDescent="0.25">
      <c r="A146" s="66" t="s">
        <v>116</v>
      </c>
      <c r="B146" s="33"/>
      <c r="C146" s="33"/>
      <c r="D146" s="72"/>
      <c r="E146" s="72"/>
      <c r="F146" s="4">
        <f t="shared" si="24"/>
        <v>0</v>
      </c>
      <c r="I146" s="66" t="s">
        <v>116</v>
      </c>
      <c r="J146" s="33"/>
      <c r="K146" s="33"/>
      <c r="L146" s="72"/>
      <c r="M146" s="72"/>
      <c r="N146" s="4">
        <f t="shared" si="25"/>
        <v>0</v>
      </c>
    </row>
    <row r="147" spans="1:14" x14ac:dyDescent="0.25">
      <c r="A147" s="1" t="s">
        <v>117</v>
      </c>
      <c r="B147" s="1"/>
      <c r="C147" s="1"/>
      <c r="D147" s="74"/>
      <c r="E147" s="74"/>
      <c r="F147" s="4">
        <f t="shared" si="24"/>
        <v>0</v>
      </c>
      <c r="I147" s="1" t="s">
        <v>117</v>
      </c>
      <c r="J147" s="1"/>
      <c r="K147" s="1"/>
      <c r="L147" s="74"/>
      <c r="M147" s="74"/>
      <c r="N147" s="4">
        <f t="shared" si="25"/>
        <v>0</v>
      </c>
    </row>
    <row r="148" spans="1:14" x14ac:dyDescent="0.25">
      <c r="A148" s="1" t="s">
        <v>117</v>
      </c>
      <c r="B148" s="1"/>
      <c r="C148" s="1"/>
      <c r="D148" s="74"/>
      <c r="E148" s="74"/>
      <c r="F148" s="4">
        <f t="shared" si="24"/>
        <v>0</v>
      </c>
      <c r="I148" s="1" t="s">
        <v>117</v>
      </c>
      <c r="J148" s="1"/>
      <c r="K148" s="1"/>
      <c r="L148" s="74"/>
      <c r="M148" s="74"/>
      <c r="N148" s="4">
        <f t="shared" si="25"/>
        <v>0</v>
      </c>
    </row>
    <row r="149" spans="1:14" x14ac:dyDescent="0.25">
      <c r="A149" s="33" t="s">
        <v>118</v>
      </c>
      <c r="B149" s="33"/>
      <c r="C149" s="33"/>
      <c r="D149" s="72"/>
      <c r="E149" s="72"/>
      <c r="F149" s="4">
        <f t="shared" si="24"/>
        <v>0</v>
      </c>
      <c r="I149" s="33" t="s">
        <v>118</v>
      </c>
      <c r="J149" s="33"/>
      <c r="K149" s="33"/>
      <c r="L149" s="72"/>
      <c r="M149" s="72"/>
      <c r="N149" s="4">
        <f t="shared" si="25"/>
        <v>0</v>
      </c>
    </row>
    <row r="150" spans="1:14" x14ac:dyDescent="0.25">
      <c r="A150" s="33" t="s">
        <v>118</v>
      </c>
      <c r="B150" s="33"/>
      <c r="C150" s="33"/>
      <c r="D150" s="72"/>
      <c r="E150" s="72"/>
      <c r="F150" s="4">
        <f t="shared" si="24"/>
        <v>0</v>
      </c>
      <c r="I150" s="33" t="s">
        <v>118</v>
      </c>
      <c r="J150" s="33"/>
      <c r="K150" s="33"/>
      <c r="L150" s="72"/>
      <c r="M150" s="72"/>
      <c r="N150" s="4">
        <f t="shared" si="25"/>
        <v>0</v>
      </c>
    </row>
    <row r="152" spans="1:14" x14ac:dyDescent="0.25">
      <c r="A152" s="62" t="s">
        <v>144</v>
      </c>
      <c r="I152" s="62" t="s">
        <v>145</v>
      </c>
    </row>
    <row r="153" spans="1:14" x14ac:dyDescent="0.25">
      <c r="A153" s="24" t="s">
        <v>139</v>
      </c>
      <c r="B153" s="45"/>
      <c r="I153" s="24" t="s">
        <v>139</v>
      </c>
      <c r="J153" s="45"/>
    </row>
    <row r="154" spans="1:14" ht="45" x14ac:dyDescent="0.25">
      <c r="A154" s="49" t="s">
        <v>112</v>
      </c>
      <c r="B154" s="46">
        <f>SUM(G122:G124,G126:G131,G137:G139)</f>
        <v>0</v>
      </c>
      <c r="I154" s="49" t="s">
        <v>112</v>
      </c>
      <c r="J154" s="46">
        <f>SUM(O122:O124,O126:O131,O137:O139)</f>
        <v>0</v>
      </c>
    </row>
    <row r="155" spans="1:14" ht="45" x14ac:dyDescent="0.25">
      <c r="A155" s="49" t="s">
        <v>113</v>
      </c>
      <c r="B155" s="47">
        <f>SUM(G114:G120,G133:G135)</f>
        <v>0</v>
      </c>
      <c r="I155" s="49" t="s">
        <v>113</v>
      </c>
      <c r="J155" s="47">
        <f>SUM(O114:O120,O133:O135)</f>
        <v>0</v>
      </c>
    </row>
    <row r="156" spans="1:14" x14ac:dyDescent="0.25">
      <c r="A156" s="24" t="s">
        <v>114</v>
      </c>
      <c r="B156" s="45"/>
      <c r="I156" s="24" t="s">
        <v>114</v>
      </c>
      <c r="J156" s="45"/>
    </row>
    <row r="157" spans="1:14" x14ac:dyDescent="0.25">
      <c r="A157" s="16" t="s">
        <v>115</v>
      </c>
      <c r="B157" s="1">
        <f>SUM(F143:F144)</f>
        <v>0</v>
      </c>
      <c r="I157" s="16" t="s">
        <v>115</v>
      </c>
      <c r="J157" s="1">
        <f>SUM(N143:N144)</f>
        <v>0</v>
      </c>
    </row>
    <row r="158" spans="1:14" x14ac:dyDescent="0.25">
      <c r="A158" s="16" t="s">
        <v>116</v>
      </c>
      <c r="B158" s="1">
        <f>SUM(F145:F146)</f>
        <v>0</v>
      </c>
      <c r="I158" s="16" t="s">
        <v>116</v>
      </c>
      <c r="J158" s="1">
        <f>SUM(N145:N146)</f>
        <v>0</v>
      </c>
    </row>
    <row r="159" spans="1:14" x14ac:dyDescent="0.25">
      <c r="A159" s="3" t="s">
        <v>117</v>
      </c>
      <c r="B159" s="1">
        <f>SUM(F147:F148)</f>
        <v>0</v>
      </c>
      <c r="D159" s="172"/>
      <c r="I159" s="3" t="s">
        <v>117</v>
      </c>
      <c r="J159" s="1">
        <f>SUM(N147:N148)</f>
        <v>0</v>
      </c>
      <c r="L159" s="93"/>
      <c r="M159" s="93"/>
    </row>
    <row r="160" spans="1:14" x14ac:dyDescent="0.25">
      <c r="A160" s="3" t="s">
        <v>118</v>
      </c>
      <c r="B160" s="1">
        <f>SUM(F149:F150)</f>
        <v>0</v>
      </c>
      <c r="D160" s="173"/>
      <c r="E160" s="173"/>
      <c r="F160" s="170"/>
      <c r="I160" s="3" t="s">
        <v>118</v>
      </c>
      <c r="J160" s="1">
        <f>SUM(N149:N150)</f>
        <v>0</v>
      </c>
      <c r="L160" s="174"/>
      <c r="M160" s="174"/>
      <c r="N160" s="171"/>
    </row>
    <row r="161" spans="1:15" ht="30" x14ac:dyDescent="0.25">
      <c r="A161" s="48" t="s">
        <v>140</v>
      </c>
      <c r="B161" s="47">
        <f>B154+B155+SUM(B157:B160)</f>
        <v>0</v>
      </c>
      <c r="D161" s="173"/>
      <c r="E161" s="173"/>
      <c r="F161" s="170"/>
      <c r="I161" s="48" t="s">
        <v>140</v>
      </c>
      <c r="J161" s="47">
        <f>J154+J155+SUM(J157:J160)</f>
        <v>0</v>
      </c>
      <c r="L161" s="174"/>
      <c r="M161" s="174"/>
      <c r="N161" s="171"/>
    </row>
    <row r="162" spans="1:15" ht="30" x14ac:dyDescent="0.25">
      <c r="A162" s="48" t="s">
        <v>141</v>
      </c>
      <c r="B162" s="197" t="e">
        <f>(B154+B155)/B161</f>
        <v>#DIV/0!</v>
      </c>
      <c r="D162" s="173"/>
      <c r="E162" s="173"/>
      <c r="F162" s="167"/>
      <c r="I162" s="48" t="s">
        <v>141</v>
      </c>
      <c r="J162" s="197" t="e">
        <f>(J154+J155)/J161</f>
        <v>#DIV/0!</v>
      </c>
      <c r="L162" s="174"/>
      <c r="M162" s="174"/>
      <c r="N162" s="163"/>
    </row>
    <row r="163" spans="1:15" x14ac:dyDescent="0.25">
      <c r="A163" s="38"/>
      <c r="B163" s="21"/>
      <c r="D163" s="140"/>
      <c r="E163" s="140"/>
      <c r="F163" s="51"/>
      <c r="I163" s="38"/>
      <c r="J163" s="21"/>
      <c r="L163" s="141"/>
      <c r="M163" s="141"/>
      <c r="N163" s="51"/>
    </row>
    <row r="165" spans="1:15" x14ac:dyDescent="0.25">
      <c r="H165" s="5"/>
      <c r="K165" s="5"/>
      <c r="L165" s="5"/>
      <c r="M165" s="5"/>
      <c r="N165" s="5"/>
      <c r="O165" s="5"/>
    </row>
    <row r="166" spans="1:15" ht="25.9" customHeight="1" x14ac:dyDescent="0.25">
      <c r="A166" s="320" t="s">
        <v>146</v>
      </c>
      <c r="B166" s="320"/>
      <c r="C166" s="320"/>
      <c r="D166" s="320"/>
      <c r="E166" s="320"/>
      <c r="F166" s="320"/>
      <c r="G166" s="321"/>
    </row>
    <row r="167" spans="1:15" ht="93.6" customHeight="1" x14ac:dyDescent="0.25">
      <c r="A167" s="81" t="s">
        <v>65</v>
      </c>
      <c r="B167" s="313"/>
      <c r="C167" s="314"/>
      <c r="D167" s="314"/>
      <c r="E167" s="314"/>
      <c r="F167" s="314"/>
      <c r="G167" s="315"/>
    </row>
    <row r="168" spans="1:15" x14ac:dyDescent="0.25">
      <c r="A168" s="60" t="s">
        <v>97</v>
      </c>
      <c r="B168" s="43"/>
      <c r="C168" s="34"/>
      <c r="D168" s="34"/>
      <c r="E168" s="34"/>
      <c r="F168" s="34"/>
      <c r="G168" s="34"/>
    </row>
    <row r="169" spans="1:15" ht="33.75" customHeight="1" x14ac:dyDescent="0.25">
      <c r="A169" s="24"/>
      <c r="B169" s="24" t="s">
        <v>98</v>
      </c>
      <c r="C169" s="40" t="s">
        <v>99</v>
      </c>
      <c r="D169" s="24" t="s">
        <v>100</v>
      </c>
      <c r="E169" s="117" t="s">
        <v>101</v>
      </c>
      <c r="F169" s="117" t="s">
        <v>102</v>
      </c>
      <c r="G169" s="117" t="s">
        <v>103</v>
      </c>
    </row>
    <row r="170" spans="1:15" x14ac:dyDescent="0.25">
      <c r="A170" s="91" t="s">
        <v>104</v>
      </c>
      <c r="B170" s="3"/>
      <c r="C170" s="3"/>
      <c r="D170" s="74"/>
      <c r="E170" s="74"/>
      <c r="F170" s="3"/>
      <c r="G170" s="72">
        <f>C170+D170-E170-F170</f>
        <v>0</v>
      </c>
    </row>
    <row r="171" spans="1:15" x14ac:dyDescent="0.25">
      <c r="A171" s="91" t="s">
        <v>104</v>
      </c>
      <c r="B171" s="3"/>
      <c r="C171" s="3"/>
      <c r="D171" s="74"/>
      <c r="E171" s="74"/>
      <c r="F171" s="3"/>
      <c r="G171" s="72">
        <f t="shared" ref="G171:G176" si="26">C171+D171-E171-F171</f>
        <v>0</v>
      </c>
    </row>
    <row r="172" spans="1:15" x14ac:dyDescent="0.25">
      <c r="A172" s="91" t="s">
        <v>104</v>
      </c>
      <c r="B172" s="3"/>
      <c r="C172" s="3"/>
      <c r="D172" s="74"/>
      <c r="E172" s="74"/>
      <c r="F172" s="3"/>
      <c r="G172" s="72">
        <f t="shared" si="26"/>
        <v>0</v>
      </c>
    </row>
    <row r="173" spans="1:15" x14ac:dyDescent="0.25">
      <c r="A173" s="91" t="s">
        <v>104</v>
      </c>
      <c r="B173" s="3"/>
      <c r="C173" s="3"/>
      <c r="D173" s="74"/>
      <c r="E173" s="74"/>
      <c r="F173" s="3"/>
      <c r="G173" s="72">
        <f t="shared" si="26"/>
        <v>0</v>
      </c>
    </row>
    <row r="174" spans="1:15" x14ac:dyDescent="0.25">
      <c r="A174" s="91" t="s">
        <v>104</v>
      </c>
      <c r="B174" s="3"/>
      <c r="C174" s="3"/>
      <c r="D174" s="74"/>
      <c r="E174" s="74"/>
      <c r="F174" s="3"/>
      <c r="G174" s="72">
        <f t="shared" si="26"/>
        <v>0</v>
      </c>
    </row>
    <row r="175" spans="1:15" x14ac:dyDescent="0.25">
      <c r="A175" s="91" t="s">
        <v>104</v>
      </c>
      <c r="B175" s="3"/>
      <c r="C175" s="3"/>
      <c r="D175" s="74"/>
      <c r="E175" s="74"/>
      <c r="F175" s="3"/>
      <c r="G175" s="72">
        <f t="shared" si="26"/>
        <v>0</v>
      </c>
    </row>
    <row r="176" spans="1:15" x14ac:dyDescent="0.25">
      <c r="A176" s="91" t="s">
        <v>104</v>
      </c>
      <c r="B176" s="3"/>
      <c r="C176" s="3"/>
      <c r="D176" s="74"/>
      <c r="E176" s="74"/>
      <c r="F176" s="3"/>
      <c r="G176" s="72">
        <f t="shared" si="26"/>
        <v>0</v>
      </c>
    </row>
    <row r="177" spans="1:7" x14ac:dyDescent="0.25">
      <c r="A177" s="41"/>
      <c r="B177" s="34"/>
      <c r="C177" s="34"/>
      <c r="D177" s="89"/>
      <c r="E177" s="89"/>
      <c r="F177" s="34"/>
      <c r="G177" s="34"/>
    </row>
    <row r="178" spans="1:7" ht="30" x14ac:dyDescent="0.25">
      <c r="A178" s="16" t="s">
        <v>136</v>
      </c>
      <c r="B178" s="3"/>
      <c r="C178" s="3"/>
      <c r="D178" s="74"/>
      <c r="E178" s="74"/>
      <c r="F178" s="3"/>
      <c r="G178" s="72">
        <f t="shared" ref="G178:G180" si="27">C178+D178-E178-F178</f>
        <v>0</v>
      </c>
    </row>
    <row r="179" spans="1:7" ht="30" x14ac:dyDescent="0.25">
      <c r="A179" s="16" t="s">
        <v>136</v>
      </c>
      <c r="B179" s="3"/>
      <c r="C179" s="3"/>
      <c r="D179" s="74"/>
      <c r="E179" s="74"/>
      <c r="F179" s="3"/>
      <c r="G179" s="72">
        <f t="shared" si="27"/>
        <v>0</v>
      </c>
    </row>
    <row r="180" spans="1:7" ht="30" x14ac:dyDescent="0.25">
      <c r="A180" s="16" t="s">
        <v>136</v>
      </c>
      <c r="B180" s="3"/>
      <c r="C180" s="3"/>
      <c r="D180" s="74"/>
      <c r="E180" s="74"/>
      <c r="F180" s="3"/>
      <c r="G180" s="72">
        <f t="shared" si="27"/>
        <v>0</v>
      </c>
    </row>
    <row r="181" spans="1:7" x14ac:dyDescent="0.25">
      <c r="A181" s="41"/>
      <c r="B181" s="34"/>
      <c r="C181" s="34"/>
      <c r="D181" s="89"/>
      <c r="E181" s="89"/>
      <c r="F181" s="34"/>
      <c r="G181" s="34"/>
    </row>
    <row r="182" spans="1:7" x14ac:dyDescent="0.25">
      <c r="A182" s="16" t="s">
        <v>108</v>
      </c>
      <c r="B182" s="3"/>
      <c r="C182" s="3"/>
      <c r="D182" s="74"/>
      <c r="E182" s="74"/>
      <c r="F182" s="3"/>
      <c r="G182" s="72">
        <f t="shared" ref="G182:G187" si="28">C182+D182-E182-F182</f>
        <v>0</v>
      </c>
    </row>
    <row r="183" spans="1:7" x14ac:dyDescent="0.25">
      <c r="A183" s="16" t="s">
        <v>108</v>
      </c>
      <c r="B183" s="3"/>
      <c r="C183" s="3"/>
      <c r="D183" s="74"/>
      <c r="E183" s="74"/>
      <c r="F183" s="3"/>
      <c r="G183" s="72">
        <f t="shared" si="28"/>
        <v>0</v>
      </c>
    </row>
    <row r="184" spans="1:7" x14ac:dyDescent="0.25">
      <c r="A184" s="16" t="s">
        <v>108</v>
      </c>
      <c r="B184" s="3"/>
      <c r="C184" s="3"/>
      <c r="D184" s="74"/>
      <c r="E184" s="74"/>
      <c r="F184" s="3"/>
      <c r="G184" s="72">
        <f t="shared" si="28"/>
        <v>0</v>
      </c>
    </row>
    <row r="185" spans="1:7" x14ac:dyDescent="0.25">
      <c r="A185" s="16" t="s">
        <v>108</v>
      </c>
      <c r="B185" s="3"/>
      <c r="C185" s="3"/>
      <c r="D185" s="74"/>
      <c r="E185" s="74"/>
      <c r="F185" s="3"/>
      <c r="G185" s="72">
        <f t="shared" si="28"/>
        <v>0</v>
      </c>
    </row>
    <row r="186" spans="1:7" x14ac:dyDescent="0.25">
      <c r="A186" s="16" t="s">
        <v>108</v>
      </c>
      <c r="B186" s="3"/>
      <c r="C186" s="3"/>
      <c r="D186" s="74"/>
      <c r="E186" s="74"/>
      <c r="F186" s="3"/>
      <c r="G186" s="72">
        <f t="shared" si="28"/>
        <v>0</v>
      </c>
    </row>
    <row r="187" spans="1:7" x14ac:dyDescent="0.25">
      <c r="A187" s="16" t="s">
        <v>108</v>
      </c>
      <c r="B187" s="3"/>
      <c r="C187" s="3"/>
      <c r="D187" s="74"/>
      <c r="E187" s="74"/>
      <c r="F187" s="3"/>
      <c r="G187" s="72">
        <f t="shared" si="28"/>
        <v>0</v>
      </c>
    </row>
    <row r="188" spans="1:7" x14ac:dyDescent="0.25">
      <c r="A188" s="41"/>
      <c r="B188" s="34"/>
      <c r="C188" s="34"/>
      <c r="D188" s="89"/>
      <c r="E188" s="89"/>
      <c r="F188" s="34"/>
      <c r="G188" s="34"/>
    </row>
    <row r="189" spans="1:7" ht="30" x14ac:dyDescent="0.25">
      <c r="A189" s="16" t="s">
        <v>120</v>
      </c>
      <c r="B189" s="3"/>
      <c r="C189" s="3"/>
      <c r="D189" s="74"/>
      <c r="E189" s="74"/>
      <c r="F189" s="3"/>
      <c r="G189" s="72">
        <f t="shared" ref="G189:G191" si="29">C189+D189-E189-F189</f>
        <v>0</v>
      </c>
    </row>
    <row r="190" spans="1:7" ht="30" x14ac:dyDescent="0.25">
      <c r="A190" s="16" t="s">
        <v>120</v>
      </c>
      <c r="B190" s="3"/>
      <c r="C190" s="3"/>
      <c r="D190" s="74"/>
      <c r="E190" s="74"/>
      <c r="F190" s="3"/>
      <c r="G190" s="72">
        <f t="shared" si="29"/>
        <v>0</v>
      </c>
    </row>
    <row r="191" spans="1:7" ht="30" x14ac:dyDescent="0.25">
      <c r="A191" s="16" t="s">
        <v>120</v>
      </c>
      <c r="B191" s="3"/>
      <c r="C191" s="3"/>
      <c r="D191" s="74"/>
      <c r="E191" s="74"/>
      <c r="F191" s="3"/>
      <c r="G191" s="72">
        <f t="shared" si="29"/>
        <v>0</v>
      </c>
    </row>
    <row r="192" spans="1:7" x14ac:dyDescent="0.25">
      <c r="A192" s="41"/>
      <c r="B192" s="34"/>
      <c r="C192" s="34"/>
      <c r="D192" s="89"/>
      <c r="E192" s="89"/>
      <c r="F192" s="34"/>
      <c r="G192" s="34"/>
    </row>
    <row r="193" spans="1:7" ht="30" x14ac:dyDescent="0.25">
      <c r="A193" s="16" t="s">
        <v>124</v>
      </c>
      <c r="B193" s="3"/>
      <c r="C193" s="3"/>
      <c r="D193" s="74"/>
      <c r="E193" s="74"/>
      <c r="F193" s="3"/>
      <c r="G193" s="72">
        <f t="shared" ref="G193:G195" si="30">C193+D193-E193-F193</f>
        <v>0</v>
      </c>
    </row>
    <row r="194" spans="1:7" ht="30" x14ac:dyDescent="0.25">
      <c r="A194" s="16" t="s">
        <v>124</v>
      </c>
      <c r="B194" s="3"/>
      <c r="C194" s="3"/>
      <c r="D194" s="74"/>
      <c r="E194" s="74"/>
      <c r="F194" s="3"/>
      <c r="G194" s="72">
        <f t="shared" si="30"/>
        <v>0</v>
      </c>
    </row>
    <row r="195" spans="1:7" ht="30" x14ac:dyDescent="0.25">
      <c r="A195" s="16" t="s">
        <v>124</v>
      </c>
      <c r="B195" s="3"/>
      <c r="C195" s="3"/>
      <c r="D195" s="74"/>
      <c r="E195" s="74"/>
      <c r="F195" s="3"/>
      <c r="G195" s="72">
        <f t="shared" si="30"/>
        <v>0</v>
      </c>
    </row>
    <row r="197" spans="1:7" x14ac:dyDescent="0.25">
      <c r="A197" s="15" t="s">
        <v>114</v>
      </c>
      <c r="B197" s="61"/>
      <c r="C197" s="5"/>
      <c r="D197" s="5"/>
      <c r="E197" s="5"/>
      <c r="F197" s="5"/>
    </row>
    <row r="198" spans="1:7" ht="30" x14ac:dyDescent="0.25">
      <c r="A198" s="42" t="s">
        <v>127</v>
      </c>
      <c r="B198" s="24" t="s">
        <v>128</v>
      </c>
      <c r="C198" s="40" t="s">
        <v>129</v>
      </c>
      <c r="D198" s="40" t="s">
        <v>100</v>
      </c>
      <c r="E198" s="40" t="s">
        <v>101</v>
      </c>
      <c r="F198" s="40" t="s">
        <v>130</v>
      </c>
    </row>
    <row r="199" spans="1:7" x14ac:dyDescent="0.25">
      <c r="A199" s="16" t="s">
        <v>115</v>
      </c>
      <c r="B199" s="1"/>
      <c r="C199" s="1"/>
      <c r="D199" s="74"/>
      <c r="E199" s="74"/>
      <c r="F199" s="4">
        <f>C199+D199-E199</f>
        <v>0</v>
      </c>
    </row>
    <row r="200" spans="1:7" x14ac:dyDescent="0.25">
      <c r="A200" s="16" t="s">
        <v>115</v>
      </c>
      <c r="B200" s="1"/>
      <c r="C200" s="1"/>
      <c r="D200" s="74"/>
      <c r="E200" s="74"/>
      <c r="F200" s="4">
        <f t="shared" ref="F200:F206" si="31">C200+D200-E200</f>
        <v>0</v>
      </c>
    </row>
    <row r="201" spans="1:7" x14ac:dyDescent="0.25">
      <c r="A201" s="66" t="s">
        <v>116</v>
      </c>
      <c r="B201" s="33"/>
      <c r="C201" s="33"/>
      <c r="D201" s="72"/>
      <c r="E201" s="72"/>
      <c r="F201" s="4">
        <f t="shared" si="31"/>
        <v>0</v>
      </c>
    </row>
    <row r="202" spans="1:7" x14ac:dyDescent="0.25">
      <c r="A202" s="66" t="s">
        <v>116</v>
      </c>
      <c r="B202" s="33"/>
      <c r="C202" s="33"/>
      <c r="D202" s="72"/>
      <c r="E202" s="72"/>
      <c r="F202" s="4">
        <f t="shared" si="31"/>
        <v>0</v>
      </c>
    </row>
    <row r="203" spans="1:7" x14ac:dyDescent="0.25">
      <c r="A203" s="1" t="s">
        <v>117</v>
      </c>
      <c r="B203" s="1"/>
      <c r="C203" s="1"/>
      <c r="D203" s="74"/>
      <c r="E203" s="74"/>
      <c r="F203" s="4">
        <f t="shared" si="31"/>
        <v>0</v>
      </c>
    </row>
    <row r="204" spans="1:7" x14ac:dyDescent="0.25">
      <c r="A204" s="1" t="s">
        <v>117</v>
      </c>
      <c r="B204" s="1"/>
      <c r="C204" s="1"/>
      <c r="D204" s="74"/>
      <c r="E204" s="74"/>
      <c r="F204" s="4">
        <f t="shared" si="31"/>
        <v>0</v>
      </c>
    </row>
    <row r="205" spans="1:7" x14ac:dyDescent="0.25">
      <c r="A205" s="33" t="s">
        <v>118</v>
      </c>
      <c r="B205" s="33"/>
      <c r="C205" s="33"/>
      <c r="D205" s="72"/>
      <c r="E205" s="72"/>
      <c r="F205" s="4">
        <f t="shared" si="31"/>
        <v>0</v>
      </c>
    </row>
    <row r="206" spans="1:7" x14ac:dyDescent="0.25">
      <c r="A206" s="33" t="s">
        <v>118</v>
      </c>
      <c r="B206" s="33"/>
      <c r="C206" s="33"/>
      <c r="D206" s="72"/>
      <c r="E206" s="72"/>
      <c r="F206" s="4">
        <f t="shared" si="31"/>
        <v>0</v>
      </c>
    </row>
    <row r="208" spans="1:7" x14ac:dyDescent="0.25">
      <c r="A208" s="62" t="s">
        <v>147</v>
      </c>
    </row>
    <row r="209" spans="1:6" x14ac:dyDescent="0.25">
      <c r="A209" s="24" t="s">
        <v>139</v>
      </c>
      <c r="B209" s="45"/>
    </row>
    <row r="210" spans="1:6" ht="45" x14ac:dyDescent="0.25">
      <c r="A210" s="49" t="s">
        <v>112</v>
      </c>
      <c r="B210" s="46">
        <f>SUM(G178:G180,G182:G187,G193:G195)</f>
        <v>0</v>
      </c>
    </row>
    <row r="211" spans="1:6" ht="45" x14ac:dyDescent="0.25">
      <c r="A211" s="49" t="s">
        <v>113</v>
      </c>
      <c r="B211" s="47">
        <f>SUM(G170:G176,G189:G191)</f>
        <v>0</v>
      </c>
    </row>
    <row r="212" spans="1:6" x14ac:dyDescent="0.25">
      <c r="A212" s="24" t="s">
        <v>114</v>
      </c>
      <c r="B212" s="45"/>
    </row>
    <row r="213" spans="1:6" x14ac:dyDescent="0.25">
      <c r="A213" s="16" t="s">
        <v>115</v>
      </c>
      <c r="B213" s="1">
        <f>SUM(F199:F200)</f>
        <v>0</v>
      </c>
    </row>
    <row r="214" spans="1:6" x14ac:dyDescent="0.25">
      <c r="A214" s="16" t="s">
        <v>116</v>
      </c>
      <c r="B214" s="1">
        <f>SUM(F201:F202)</f>
        <v>0</v>
      </c>
    </row>
    <row r="215" spans="1:6" x14ac:dyDescent="0.25">
      <c r="A215" s="3" t="s">
        <v>117</v>
      </c>
      <c r="B215" s="1">
        <f>SUM(F203:F204)</f>
        <v>0</v>
      </c>
      <c r="D215" s="93"/>
    </row>
    <row r="216" spans="1:6" ht="14.45" customHeight="1" x14ac:dyDescent="0.25">
      <c r="A216" s="3" t="s">
        <v>118</v>
      </c>
      <c r="B216" s="1">
        <f>SUM(F205:F206)</f>
        <v>0</v>
      </c>
      <c r="D216" s="169"/>
      <c r="E216" s="169"/>
      <c r="F216" s="171"/>
    </row>
    <row r="217" spans="1:6" ht="30" x14ac:dyDescent="0.25">
      <c r="A217" s="48" t="s">
        <v>140</v>
      </c>
      <c r="B217" s="47">
        <f>B210+B211+SUM(B213:B216)</f>
        <v>0</v>
      </c>
      <c r="D217" s="169"/>
      <c r="E217" s="169"/>
      <c r="F217" s="171"/>
    </row>
    <row r="218" spans="1:6" ht="28.9" customHeight="1" x14ac:dyDescent="0.25">
      <c r="A218" s="48" t="s">
        <v>141</v>
      </c>
      <c r="B218" s="197" t="e">
        <f>(B210+B211)/B217</f>
        <v>#DIV/0!</v>
      </c>
      <c r="D218" s="169"/>
      <c r="E218" s="169"/>
      <c r="F218" s="163"/>
    </row>
  </sheetData>
  <mergeCells count="18">
    <mergeCell ref="B167:G167"/>
    <mergeCell ref="I110:O110"/>
    <mergeCell ref="B111:G111"/>
    <mergeCell ref="J111:O111"/>
    <mergeCell ref="A110:G110"/>
    <mergeCell ref="A166:G166"/>
    <mergeCell ref="I1:O1"/>
    <mergeCell ref="I2:O2"/>
    <mergeCell ref="I3:O7"/>
    <mergeCell ref="B55:G55"/>
    <mergeCell ref="J55:O55"/>
    <mergeCell ref="C1:D1"/>
    <mergeCell ref="A1:B1"/>
    <mergeCell ref="E1:G1"/>
    <mergeCell ref="A54:G54"/>
    <mergeCell ref="I54:O54"/>
    <mergeCell ref="J29:K29"/>
    <mergeCell ref="J30:K30"/>
  </mergeCells>
  <pageMargins left="0.25" right="0.25" top="0.75" bottom="0.75" header="0.3" footer="0.3"/>
  <pageSetup paperSize="9" scale="37" fitToHeight="0" orientation="landscape" r:id="rId1"/>
  <rowBreaks count="3" manualBreakCount="3">
    <brk id="51" max="15" man="1"/>
    <brk id="108" max="15" man="1"/>
    <brk id="164" max="15" man="1"/>
  </rowBreaks>
  <ignoredErrors>
    <ignoredError sqref="B10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AT28"/>
  <sheetViews>
    <sheetView workbookViewId="0">
      <selection activeCell="G16" sqref="G16"/>
    </sheetView>
  </sheetViews>
  <sheetFormatPr baseColWidth="10" defaultColWidth="11.42578125" defaultRowHeight="15" x14ac:dyDescent="0.25"/>
  <cols>
    <col min="1" max="1" width="46.7109375" customWidth="1"/>
    <col min="2" max="2" width="31.28515625" customWidth="1"/>
    <col min="3" max="3" width="9.85546875" customWidth="1"/>
    <col min="4" max="4" width="22.7109375" customWidth="1"/>
    <col min="5" max="5" width="24.85546875" customWidth="1"/>
    <col min="6" max="6" width="25.7109375" customWidth="1"/>
    <col min="7" max="7" width="26" customWidth="1"/>
    <col min="8" max="8" width="25.28515625" customWidth="1"/>
    <col min="10" max="10" width="40.7109375" customWidth="1"/>
    <col min="11" max="11" width="23.42578125" customWidth="1"/>
    <col min="12" max="12" width="24.42578125" customWidth="1"/>
  </cols>
  <sheetData>
    <row r="1" spans="1:46" ht="56.25" x14ac:dyDescent="0.25">
      <c r="A1" s="114" t="s">
        <v>159</v>
      </c>
      <c r="B1" s="116" t="s">
        <v>164</v>
      </c>
      <c r="D1" s="327" t="s">
        <v>40</v>
      </c>
      <c r="E1" s="327"/>
      <c r="F1" s="327"/>
      <c r="G1" s="327"/>
      <c r="H1" s="327"/>
    </row>
    <row r="2" spans="1:46" ht="15.75" x14ac:dyDescent="0.25">
      <c r="A2" s="112" t="s">
        <v>148</v>
      </c>
      <c r="B2" s="13"/>
      <c r="D2" s="328" t="s">
        <v>42</v>
      </c>
      <c r="E2" s="329"/>
      <c r="F2" s="329"/>
      <c r="G2" s="329"/>
      <c r="H2" s="328"/>
    </row>
    <row r="3" spans="1:46" x14ac:dyDescent="0.25">
      <c r="D3" s="274"/>
      <c r="E3" s="330"/>
      <c r="F3" s="330"/>
      <c r="G3" s="330"/>
      <c r="H3" s="274"/>
    </row>
    <row r="4" spans="1:46" ht="88.15" customHeight="1" x14ac:dyDescent="0.25">
      <c r="D4" s="274"/>
      <c r="E4" s="330"/>
      <c r="F4" s="330"/>
      <c r="G4" s="330"/>
      <c r="H4" s="274"/>
    </row>
    <row r="5" spans="1:46" x14ac:dyDescent="0.25">
      <c r="D5" s="5"/>
      <c r="E5" s="122"/>
      <c r="F5" s="122"/>
      <c r="G5" s="122"/>
      <c r="H5" s="5"/>
    </row>
    <row r="6" spans="1:46" x14ac:dyDescent="0.25">
      <c r="A6" s="17"/>
      <c r="B6" s="17" t="s">
        <v>45</v>
      </c>
      <c r="D6" s="54" t="s">
        <v>46</v>
      </c>
      <c r="E6" s="123" t="s">
        <v>47</v>
      </c>
      <c r="F6" s="123" t="s">
        <v>48</v>
      </c>
      <c r="G6" s="123" t="s">
        <v>49</v>
      </c>
      <c r="H6" s="54" t="s">
        <v>50</v>
      </c>
    </row>
    <row r="7" spans="1:46" x14ac:dyDescent="0.25">
      <c r="A7" s="57" t="s">
        <v>149</v>
      </c>
      <c r="B7" s="200"/>
      <c r="D7" s="74"/>
      <c r="E7" s="131"/>
      <c r="F7" s="131"/>
      <c r="G7" s="131"/>
      <c r="H7" s="74"/>
    </row>
    <row r="8" spans="1:46" x14ac:dyDescent="0.25">
      <c r="A8" s="57" t="s">
        <v>150</v>
      </c>
      <c r="B8" s="200"/>
      <c r="D8" s="74"/>
      <c r="E8" s="131"/>
      <c r="F8" s="131"/>
      <c r="G8" s="131"/>
      <c r="H8" s="74"/>
    </row>
    <row r="9" spans="1:46" x14ac:dyDescent="0.25">
      <c r="A9" s="57" t="s">
        <v>174</v>
      </c>
      <c r="B9" s="200"/>
      <c r="D9" s="74"/>
      <c r="E9" s="131"/>
      <c r="F9" s="131"/>
      <c r="G9" s="131"/>
      <c r="H9" s="74"/>
    </row>
    <row r="10" spans="1:46" x14ac:dyDescent="0.25">
      <c r="A10" s="57" t="s">
        <v>151</v>
      </c>
      <c r="B10" s="200">
        <f>B8+B9</f>
        <v>0</v>
      </c>
      <c r="D10" s="198"/>
      <c r="E10" s="198"/>
      <c r="F10" s="198"/>
      <c r="G10" s="198"/>
      <c r="H10" s="199"/>
    </row>
    <row r="11" spans="1:46" x14ac:dyDescent="0.25">
      <c r="A11" s="34"/>
      <c r="B11" s="34"/>
      <c r="C11" s="34"/>
      <c r="D11" s="34"/>
      <c r="E11" s="34"/>
      <c r="F11" s="34"/>
      <c r="G11" s="34"/>
      <c r="H11" s="34"/>
    </row>
    <row r="12" spans="1:46" x14ac:dyDescent="0.25">
      <c r="A12" s="53" t="s">
        <v>152</v>
      </c>
      <c r="B12" s="193" t="e">
        <f>B7/B10</f>
        <v>#DIV/0!</v>
      </c>
      <c r="C12" s="5"/>
      <c r="D12" s="193" t="e">
        <f>D7/D9</f>
        <v>#DIV/0!</v>
      </c>
      <c r="E12" s="193" t="e">
        <f>E7/E9</f>
        <v>#DIV/0!</v>
      </c>
      <c r="F12" s="193" t="e">
        <f>F7/F9</f>
        <v>#DIV/0!</v>
      </c>
      <c r="G12" s="193" t="e">
        <f>G7/G9</f>
        <v>#DIV/0!</v>
      </c>
      <c r="H12" s="193" t="e">
        <f>H7/H9</f>
        <v>#DIV/0!</v>
      </c>
      <c r="I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4" spans="1:46" ht="30" x14ac:dyDescent="0.25">
      <c r="F14" s="97" t="s">
        <v>63</v>
      </c>
      <c r="G14" s="98" t="s">
        <v>165</v>
      </c>
    </row>
    <row r="15" spans="1:46" x14ac:dyDescent="0.25">
      <c r="F15" s="191" t="e">
        <f>B12*0.9</f>
        <v>#DIV/0!</v>
      </c>
      <c r="G15" s="192" t="e">
        <f>B12-B12*(0.1*0.35)</f>
        <v>#DIV/0!</v>
      </c>
    </row>
    <row r="18" spans="1:7" ht="37.9" customHeight="1" x14ac:dyDescent="0.25">
      <c r="A18" s="55" t="s">
        <v>64</v>
      </c>
      <c r="B18" s="55" t="s">
        <v>14</v>
      </c>
      <c r="C18" s="55"/>
      <c r="D18" s="55"/>
      <c r="E18" s="55"/>
      <c r="F18" s="55"/>
      <c r="G18" s="55"/>
    </row>
    <row r="20" spans="1:7" x14ac:dyDescent="0.25">
      <c r="A20" s="24"/>
      <c r="B20" s="56" t="s">
        <v>46</v>
      </c>
      <c r="C20" s="331" t="s">
        <v>47</v>
      </c>
      <c r="D20" s="331"/>
      <c r="E20" s="56" t="s">
        <v>48</v>
      </c>
      <c r="F20" s="56" t="s">
        <v>49</v>
      </c>
      <c r="G20" s="56" t="s">
        <v>50</v>
      </c>
    </row>
    <row r="21" spans="1:7" ht="157.9" customHeight="1" x14ac:dyDescent="0.25">
      <c r="A21" s="25" t="s">
        <v>65</v>
      </c>
      <c r="B21" s="26"/>
      <c r="C21" s="287"/>
      <c r="D21" s="287"/>
      <c r="E21" s="26"/>
      <c r="F21" s="26"/>
      <c r="G21" s="26"/>
    </row>
    <row r="22" spans="1:7" x14ac:dyDescent="0.25">
      <c r="A22" s="58"/>
      <c r="B22" s="59"/>
      <c r="C22" s="326"/>
      <c r="D22" s="326"/>
      <c r="E22" s="59"/>
      <c r="F22" s="59"/>
      <c r="G22" s="59"/>
    </row>
    <row r="23" spans="1:7" x14ac:dyDescent="0.25">
      <c r="A23" s="57" t="s">
        <v>149</v>
      </c>
      <c r="B23" s="196"/>
      <c r="C23" s="274"/>
      <c r="D23" s="274"/>
      <c r="E23" s="74"/>
      <c r="F23" s="74"/>
      <c r="G23" s="74"/>
    </row>
    <row r="24" spans="1:7" x14ac:dyDescent="0.25">
      <c r="A24" s="57" t="s">
        <v>150</v>
      </c>
      <c r="B24" s="196"/>
      <c r="C24" s="256"/>
      <c r="D24" s="257"/>
      <c r="E24" s="74"/>
      <c r="F24" s="74"/>
      <c r="G24" s="74"/>
    </row>
    <row r="25" spans="1:7" x14ac:dyDescent="0.25">
      <c r="A25" s="57" t="s">
        <v>174</v>
      </c>
      <c r="B25" s="196"/>
      <c r="C25" s="256"/>
      <c r="D25" s="257"/>
      <c r="E25" s="74"/>
      <c r="F25" s="74"/>
      <c r="G25" s="74"/>
    </row>
    <row r="26" spans="1:7" x14ac:dyDescent="0.25">
      <c r="A26" s="57" t="s">
        <v>151</v>
      </c>
      <c r="B26" s="196">
        <f>B24+B25</f>
        <v>0</v>
      </c>
      <c r="C26" s="256">
        <f>C25+C24</f>
        <v>0</v>
      </c>
      <c r="D26" s="257"/>
      <c r="E26" s="74">
        <f>E25+E24</f>
        <v>0</v>
      </c>
      <c r="F26" s="74">
        <f t="shared" ref="F26:G26" si="0">F25+F24</f>
        <v>0</v>
      </c>
      <c r="G26" s="74">
        <f t="shared" si="0"/>
        <v>0</v>
      </c>
    </row>
    <row r="27" spans="1:7" x14ac:dyDescent="0.25">
      <c r="A27" s="29"/>
      <c r="B27" s="12"/>
      <c r="C27" s="275"/>
      <c r="D27" s="275"/>
      <c r="E27" s="12"/>
      <c r="F27" s="12"/>
      <c r="G27" s="12"/>
    </row>
    <row r="28" spans="1:7" x14ac:dyDescent="0.25">
      <c r="A28" s="18" t="s">
        <v>173</v>
      </c>
      <c r="B28" s="194" t="e">
        <f>B23/B26</f>
        <v>#DIV/0!</v>
      </c>
      <c r="C28" s="325" t="e">
        <f>C23/C26</f>
        <v>#DIV/0!</v>
      </c>
      <c r="D28" s="325"/>
      <c r="E28" s="194" t="e">
        <f>E23/E26</f>
        <v>#DIV/0!</v>
      </c>
      <c r="F28" s="194" t="e">
        <f t="shared" ref="F28:G28" si="1">F23/F26</f>
        <v>#DIV/0!</v>
      </c>
      <c r="G28" s="194" t="e">
        <f t="shared" si="1"/>
        <v>#DIV/0!</v>
      </c>
    </row>
  </sheetData>
  <mergeCells count="12">
    <mergeCell ref="D1:H1"/>
    <mergeCell ref="D2:H2"/>
    <mergeCell ref="D3:H4"/>
    <mergeCell ref="C20:D20"/>
    <mergeCell ref="C21:D21"/>
    <mergeCell ref="C27:D27"/>
    <mergeCell ref="C28:D28"/>
    <mergeCell ref="C22:D22"/>
    <mergeCell ref="C23:D23"/>
    <mergeCell ref="C26:D26"/>
    <mergeCell ref="C24:D24"/>
    <mergeCell ref="C25:D25"/>
  </mergeCells>
  <pageMargins left="0.25" right="0.25" top="0.75" bottom="0.75" header="0.3" footer="0.3"/>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7496C22806044096397A9372892B2F" ma:contentTypeVersion="18" ma:contentTypeDescription="Crée un document." ma:contentTypeScope="" ma:versionID="f76431ee302abd357efba724a3689966">
  <xsd:schema xmlns:xsd="http://www.w3.org/2001/XMLSchema" xmlns:xs="http://www.w3.org/2001/XMLSchema" xmlns:p="http://schemas.microsoft.com/office/2006/metadata/properties" xmlns:ns1="http://schemas.microsoft.com/sharepoint/v3" xmlns:ns2="d8113a7e-cf52-4bfd-9614-57d914d87e7f" xmlns:ns3="ca2ef9ec-36e2-4e21-88e2-2a6d7eb91ca2" targetNamespace="http://schemas.microsoft.com/office/2006/metadata/properties" ma:root="true" ma:fieldsID="182f7f9db059a56094c8e8fa5fb2ecff" ns1:_="" ns2:_="" ns3:_="">
    <xsd:import namespace="http://schemas.microsoft.com/sharepoint/v3"/>
    <xsd:import namespace="d8113a7e-cf52-4bfd-9614-57d914d87e7f"/>
    <xsd:import namespace="ca2ef9ec-36e2-4e21-88e2-2a6d7eb91ca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113a7e-cf52-4bfd-9614-57d914d87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8da5a9a-2466-48da-9717-4639189804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2ef9ec-36e2-4e21-88e2-2a6d7eb91ca2"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88cdb65d-141b-4d4c-bb7d-0f1ffde3074a}" ma:internalName="TaxCatchAll" ma:showField="CatchAllData" ma:web="ca2ef9ec-36e2-4e21-88e2-2a6d7eb91c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113a7e-cf52-4bfd-9614-57d914d87e7f">
      <Terms xmlns="http://schemas.microsoft.com/office/infopath/2007/PartnerControls"/>
    </lcf76f155ced4ddcb4097134ff3c332f>
    <TaxCatchAll xmlns="ca2ef9ec-36e2-4e21-88e2-2a6d7eb91ca2"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A56A52-2CE9-411C-8AE8-0B6B1E6B6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113a7e-cf52-4bfd-9614-57d914d87e7f"/>
    <ds:schemaRef ds:uri="ca2ef9ec-36e2-4e21-88e2-2a6d7eb91c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AB72C5-97FF-43E8-8B26-25EA73209194}">
  <ds:schemaRefs>
    <ds:schemaRef ds:uri="http://schemas.microsoft.com/office/2006/metadata/properties"/>
    <ds:schemaRef ds:uri="http://schemas.microsoft.com/office/infopath/2007/PartnerControls"/>
    <ds:schemaRef ds:uri="http://schemas.microsoft.com/sharepoint/v3"/>
    <ds:schemaRef ds:uri="d8113a7e-cf52-4bfd-9614-57d914d87e7f"/>
    <ds:schemaRef ds:uri="ca2ef9ec-36e2-4e21-88e2-2a6d7eb91ca2"/>
  </ds:schemaRefs>
</ds:datastoreItem>
</file>

<file path=customXml/itemProps3.xml><?xml version="1.0" encoding="utf-8"?>
<ds:datastoreItem xmlns:ds="http://schemas.openxmlformats.org/officeDocument/2006/customXml" ds:itemID="{D2AD89F4-4695-426D-A9AE-E05EE2D69C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Récapitulatif</vt:lpstr>
      <vt:lpstr>Levier 1</vt:lpstr>
      <vt:lpstr>Levier 2</vt:lpstr>
      <vt:lpstr>Levier 2bis</vt:lpstr>
      <vt:lpstr>Levier 3</vt:lpstr>
      <vt:lpstr>Levier 4</vt:lpstr>
      <vt:lpstr>'Levier 1'!Zone_d_impression</vt:lpstr>
      <vt:lpstr>'Levier 2'!Zone_d_impression</vt:lpstr>
      <vt:lpstr>'Levier 3'!Zone_d_impression</vt:lpstr>
      <vt:lpstr>'Levier 4'!Zone_d_impression</vt:lpstr>
      <vt:lpstr>Récapitulatif!Zone_d_impression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LUCAS Camille</dc:creator>
  <cp:keywords/>
  <dc:description/>
  <cp:lastModifiedBy>BAJEUX Gaelle</cp:lastModifiedBy>
  <cp:revision/>
  <dcterms:created xsi:type="dcterms:W3CDTF">2023-06-15T09:28:11Z</dcterms:created>
  <dcterms:modified xsi:type="dcterms:W3CDTF">2023-11-28T08:57:02Z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0x010100447496C22806044096397A9372892B2F</vt:lpwstr>
  </property>
  <property fmtid="{D5CDD505-2E9C-101B-9397-08002B2CF9AE}" pid="3" name="MediaServiceImageTags">
    <vt:lpwstr/>
  </property>
</Properties>
</file>